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or posting SGLG\"/>
    </mc:Choice>
  </mc:AlternateContent>
  <bookViews>
    <workbookView xWindow="120" yWindow="105" windowWidth="15135" windowHeight="7365"/>
  </bookViews>
  <sheets>
    <sheet name="March 2019" sheetId="6" r:id="rId1"/>
    <sheet name="Feb 2019" sheetId="3" r:id="rId2"/>
    <sheet name="Jan 2019" sheetId="1" r:id="rId3"/>
  </sheets>
  <definedNames>
    <definedName name="_xlnm.Print_Area" localSheetId="1">'Feb 2019'!$A$1:$G$60</definedName>
    <definedName name="_xlnm.Print_Area" localSheetId="2">'Jan 2019'!$A$1:$G$58</definedName>
    <definedName name="_xlnm.Print_Area" localSheetId="0">'March 2019'!$A$1:$G$67</definedName>
    <definedName name="_xlnm.Print_Titles" localSheetId="0">'March 2019'!$8:$9</definedName>
  </definedNames>
  <calcPr calcId="162913"/>
</workbook>
</file>

<file path=xl/calcChain.xml><?xml version="1.0" encoding="utf-8"?>
<calcChain xmlns="http://schemas.openxmlformats.org/spreadsheetml/2006/main">
  <c r="C27" i="6" l="1"/>
  <c r="C26" i="6"/>
  <c r="C30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C40" i="6"/>
  <c r="C38" i="6"/>
  <c r="C37" i="6"/>
  <c r="C36" i="6"/>
  <c r="C35" i="6"/>
  <c r="C34" i="6"/>
  <c r="C29" i="6"/>
  <c r="C28" i="6"/>
  <c r="C25" i="6"/>
  <c r="F60" i="6" l="1"/>
  <c r="E60" i="6"/>
  <c r="D60" i="6"/>
  <c r="B60" i="6"/>
  <c r="G59" i="6"/>
  <c r="G58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5" i="6"/>
  <c r="F22" i="6"/>
  <c r="C22" i="6"/>
  <c r="G21" i="6"/>
  <c r="G20" i="6"/>
  <c r="G19" i="6"/>
  <c r="G22" i="6" s="1"/>
  <c r="F16" i="6"/>
  <c r="B16" i="6"/>
  <c r="B23" i="6" s="1"/>
  <c r="C15" i="6"/>
  <c r="C16" i="6" s="1"/>
  <c r="G14" i="6"/>
  <c r="G13" i="6"/>
  <c r="G12" i="6"/>
  <c r="G11" i="6"/>
  <c r="F23" i="6" l="1"/>
  <c r="F61" i="6" s="1"/>
  <c r="C23" i="6"/>
  <c r="B61" i="6"/>
  <c r="G26" i="6"/>
  <c r="G60" i="6" s="1"/>
  <c r="C60" i="6"/>
  <c r="G15" i="6"/>
  <c r="G16" i="6" s="1"/>
  <c r="G23" i="6" s="1"/>
  <c r="G61" i="6" l="1"/>
  <c r="C61" i="6"/>
  <c r="C31" i="3" l="1"/>
  <c r="C30" i="3"/>
  <c r="C26" i="3"/>
  <c r="G14" i="3" l="1"/>
  <c r="C15" i="3"/>
  <c r="G15" i="3" s="1"/>
  <c r="C16" i="3" l="1"/>
  <c r="F53" i="3"/>
  <c r="E53" i="3"/>
  <c r="D53" i="3"/>
  <c r="C53" i="3"/>
  <c r="B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F22" i="3"/>
  <c r="C22" i="3"/>
  <c r="C23" i="3" s="1"/>
  <c r="G21" i="3"/>
  <c r="G20" i="3"/>
  <c r="G19" i="3"/>
  <c r="F16" i="3"/>
  <c r="B16" i="3"/>
  <c r="B23" i="3" s="1"/>
  <c r="B54" i="3" s="1"/>
  <c r="G12" i="3"/>
  <c r="G11" i="3"/>
  <c r="C13" i="1"/>
  <c r="F23" i="3" l="1"/>
  <c r="F54" i="3" s="1"/>
  <c r="G22" i="3"/>
  <c r="G16" i="3"/>
  <c r="G23" i="3" s="1"/>
  <c r="G54" i="3" s="1"/>
  <c r="C54" i="3"/>
  <c r="G53" i="3"/>
  <c r="G13" i="3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F20" i="1"/>
  <c r="F21" i="1" s="1"/>
  <c r="C20" i="1"/>
  <c r="G19" i="1"/>
  <c r="G18" i="1"/>
  <c r="G17" i="1"/>
  <c r="F14" i="1"/>
  <c r="C14" i="1"/>
  <c r="C21" i="1" s="1"/>
  <c r="C52" i="1" s="1"/>
  <c r="B14" i="1"/>
  <c r="B21" i="1" s="1"/>
  <c r="B52" i="1" s="1"/>
  <c r="G13" i="1"/>
  <c r="G12" i="1"/>
  <c r="G11" i="1"/>
  <c r="G14" i="1" l="1"/>
  <c r="G20" i="1"/>
  <c r="F52" i="1"/>
  <c r="G51" i="1"/>
  <c r="G21" i="1" l="1"/>
  <c r="G52" i="1" s="1"/>
</calcChain>
</file>

<file path=xl/sharedStrings.xml><?xml version="1.0" encoding="utf-8"?>
<sst xmlns="http://schemas.openxmlformats.org/spreadsheetml/2006/main" count="147" uniqueCount="63">
  <si>
    <t>FDP Form 8 - Local Disaster Risk Reduction and Management Fund Utilization</t>
  </si>
  <si>
    <t>(COA Form)</t>
  </si>
  <si>
    <t>LOCAL DISASTER RISK REDUCTION AND MANAGEMENT FUND UTILIZATION</t>
  </si>
  <si>
    <t>Province of Compostela Valley</t>
  </si>
  <si>
    <t>Particulars</t>
  </si>
  <si>
    <t>LDRRRMF</t>
  </si>
  <si>
    <t xml:space="preserve">
NDRRMF</t>
  </si>
  <si>
    <t>From Other LGUs</t>
  </si>
  <si>
    <t>From Other Sources</t>
  </si>
  <si>
    <t xml:space="preserve">
Total</t>
  </si>
  <si>
    <t>Quick Response Fund (QRF) 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</si>
  <si>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</si>
  <si>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</si>
  <si>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</si>
  <si>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</si>
  <si>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Year's  Appropriations Transferred to the Special Trust Fund
                                                               </t>
  </si>
  <si>
    <t xml:space="preserve"> </t>
  </si>
  <si>
    <t xml:space="preserve">       Total Appropriations</t>
  </si>
  <si>
    <t>B. Transfers/Grants:</t>
  </si>
  <si>
    <t xml:space="preserve"> Beginning Balance</t>
  </si>
  <si>
    <t xml:space="preserve">          Donations</t>
  </si>
  <si>
    <t xml:space="preserve">          World Food Programme</t>
  </si>
  <si>
    <t xml:space="preserve">          Add: Receipts</t>
  </si>
  <si>
    <t xml:space="preserve">      Total Donations</t>
  </si>
  <si>
    <t xml:space="preserve">     Total Funds Available</t>
  </si>
  <si>
    <t>B. Utilization</t>
  </si>
  <si>
    <t xml:space="preserve">     Repairs and Rehab of Various Roads,Bridges &amp; other structures</t>
  </si>
  <si>
    <t xml:space="preserve">     Total Utilization</t>
  </si>
  <si>
    <t xml:space="preserve">     Unutilized Balance</t>
  </si>
  <si>
    <t>I hereby certify that I have reviewed the contents and hereby attest to the veracity and correctness of the data or information contained in this document.</t>
  </si>
  <si>
    <t>LEONORA B. MELENDRES,  CPA</t>
  </si>
  <si>
    <t>Accountant</t>
  </si>
  <si>
    <t>As of January 31, CY 2019</t>
  </si>
  <si>
    <t xml:space="preserve">     Other General Services</t>
  </si>
  <si>
    <t xml:space="preserve">     Construction of Hanging Bridge Magading, Nabunturan</t>
  </si>
  <si>
    <t xml:space="preserve">     Slope Protection along Prov'l Road @ San Jose - Awao Road, Monkayo</t>
  </si>
  <si>
    <t xml:space="preserve">     Reinstallation of Double Barrel 72" Dia. w/ Wingwall &amp; Slope Protection</t>
  </si>
  <si>
    <t xml:space="preserve">     Construction of slope protection and drainage system at Pagsandungan GK Village, Tuboran, Mawab</t>
  </si>
  <si>
    <t xml:space="preserve">     Establishment of Water Treatment Facility</t>
  </si>
  <si>
    <t>As of February 28, CY 2019</t>
  </si>
  <si>
    <t xml:space="preserve">           Add: Receipts - Transfer of Unspent LDRRMF Fund from GF</t>
  </si>
  <si>
    <t xml:space="preserve">     Total Special Trust Fund</t>
  </si>
  <si>
    <t xml:space="preserve">     Trainings</t>
  </si>
  <si>
    <t xml:space="preserve">     Construction of Water System Facility for Crumb Rubber Processing @ Laak</t>
  </si>
  <si>
    <t xml:space="preserve">     Construction of Multi-commodity Solar Dryer @ P2-B San Jose, Montevista</t>
  </si>
  <si>
    <t xml:space="preserve">     Construction of Multi-commodity Solar Dryer @ P2-A Dauman, Montevista</t>
  </si>
  <si>
    <t xml:space="preserve">     Construction of Multi-commodity Solar Dryer @ P13 Bantacan, New Bataan</t>
  </si>
  <si>
    <t xml:space="preserve">     Construction of Multi-commodity Solar Dryer @ Linoan, Montevista</t>
  </si>
  <si>
    <t xml:space="preserve">     Construction of Hanging Bridge New Panay, Maragusan</t>
  </si>
  <si>
    <t>As of March 31, CY 2019</t>
  </si>
  <si>
    <t xml:space="preserve">     Construction of slope protection and drainage canal @ CVPH-Laak</t>
  </si>
  <si>
    <t xml:space="preserve">     Traveling</t>
  </si>
  <si>
    <t xml:space="preserve">     Const. of Water, Sanitation &amp; Hygiene Facilities (WASH) @ Evacuation Center - Laak Central ES</t>
  </si>
  <si>
    <t xml:space="preserve">     Construction of Water, Sanitation &amp; Hygiene Facilities (WASH) @ Evacuation Center - San Roque ES</t>
  </si>
  <si>
    <t xml:space="preserve">     Construction of Water, Sanitation &amp; Hygiene Facilities (WASH) @ Evacuation Center - Montevista Central ES</t>
  </si>
  <si>
    <t xml:space="preserve">     Construction of Water, Sanitation &amp; Hygiene Facilities (WASH) @ Evacuation Center - Pangutusan ES</t>
  </si>
  <si>
    <t xml:space="preserve">     Construction of Water, Sanitation &amp; Hygiene Facilities (WASH) @ Evacuation Center - Bantacan ES</t>
  </si>
  <si>
    <t xml:space="preserve">     Construction of Water, Sanitation &amp; Hygiene Facilities (WASH) @ Evacuation Center - Matilo ES</t>
  </si>
  <si>
    <t xml:space="preserve">     Construction of Water, Sanitation &amp; Hygiene Facilities (WASH) @ Evacuation Center - Recto ES, Magsaysay</t>
  </si>
  <si>
    <t xml:space="preserve">     Construction of Water, Sanitation &amp; Hygiene Facilities (WASH) @ Evacuation Center - Union ES</t>
  </si>
  <si>
    <t xml:space="preserve">     Construction of Water, Sanitation &amp; Hygiene Facilities (WASH) @ Evacuation Center - Linoan ES, Montevista</t>
  </si>
  <si>
    <t xml:space="preserve">     Construction of Water, Sanitation &amp; Hygiene Facilities (WASH) @ Evacuation Center - Maco Heights CES</t>
  </si>
  <si>
    <t>(SGD.)LEONORA B. MELENDRES, 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</si>
</sst>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43" fontId="5" fillId="0" borderId="4" xfId="1" applyFont="1" applyBorder="1"/>
    <xf numFmtId="43" fontId="6" fillId="0" borderId="0" xfId="0" applyNumberFormat="1" applyFont="1"/>
    <xf numFmtId="0" fontId="5" fillId="0" borderId="4" xfId="0" applyFont="1" applyBorder="1" applyAlignment="1">
      <alignment horizontal="left" vertical="center" wrapText="1"/>
    </xf>
    <xf numFmtId="43" fontId="5" fillId="0" borderId="4" xfId="1" applyFont="1" applyBorder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/>
    </xf>
    <xf numFmtId="43" fontId="6" fillId="0" borderId="0" xfId="1" applyFont="1"/>
    <xf numFmtId="0" fontId="5" fillId="0" borderId="4" xfId="0" applyFont="1" applyFill="1" applyBorder="1"/>
    <xf numFmtId="43" fontId="5" fillId="0" borderId="4" xfId="1" applyFont="1" applyFill="1" applyBorder="1"/>
    <xf numFmtId="0" fontId="5" fillId="0" borderId="4" xfId="0" applyFont="1" applyFill="1" applyBorder="1" applyAlignment="1">
      <alignment vertical="center" wrapText="1"/>
    </xf>
    <xf numFmtId="43" fontId="5" fillId="0" borderId="4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43" fontId="5" fillId="0" borderId="4" xfId="1" applyFont="1" applyBorder="1" applyAlignment="1">
      <alignment horizontal="left" vertical="center"/>
    </xf>
    <xf numFmtId="43" fontId="5" fillId="0" borderId="4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0" fontId="7" fillId="0" borderId="4" xfId="0" applyFont="1" applyFill="1" applyBorder="1" applyAlignment="1">
      <alignment wrapText="1"/>
    </xf>
    <xf numFmtId="43" fontId="4" fillId="0" borderId="0" xfId="0" applyNumberFormat="1" applyFont="1"/>
    <xf numFmtId="0" fontId="5" fillId="0" borderId="0" xfId="0" applyFont="1" applyFill="1" applyBorder="1"/>
    <xf numFmtId="43" fontId="5" fillId="0" borderId="0" xfId="1" applyFont="1" applyBorder="1"/>
    <xf numFmtId="0" fontId="5" fillId="0" borderId="0" xfId="0" applyFont="1"/>
    <xf numFmtId="43" fontId="5" fillId="0" borderId="0" xfId="1" applyFont="1"/>
    <xf numFmtId="43" fontId="5" fillId="0" borderId="0" xfId="1" applyFont="1" applyAlignment="1">
      <alignment horizontal="left" vertical="top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3" fontId="4" fillId="0" borderId="0" xfId="1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3" fontId="4" fillId="0" borderId="0" xfId="1" applyFont="1" applyBorder="1"/>
    <xf numFmtId="9" fontId="4" fillId="0" borderId="0" xfId="1" applyNumberFormat="1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43" fontId="5" fillId="0" borderId="8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80"/>
  <sheetViews>
    <sheetView tabSelected="1" topLeftCell="A47" workbookViewId="0">
      <selection activeCell="C72" sqref="C72"/>
    </sheetView>
  </sheetViews>
  <sheetFormatPr defaultRowHeight="15" x14ac:dyDescent="0.25"/>
  <cols>
    <col min="1" max="1" width="54" style="3" customWidth="1"/>
    <col min="2" max="2" width="14.7109375" style="38" customWidth="1"/>
    <col min="3" max="3" width="16.140625" style="38" customWidth="1"/>
    <col min="4" max="4" width="8.85546875" style="38" hidden="1" customWidth="1"/>
    <col min="5" max="5" width="8.28515625" style="38" hidden="1" customWidth="1"/>
    <col min="6" max="6" width="11.7109375" style="38" customWidth="1"/>
    <col min="7" max="7" width="18.7109375" style="38" customWidth="1"/>
    <col min="8" max="8" width="1.7109375" style="3" customWidth="1"/>
    <col min="9" max="13" width="9.140625" style="3" hidden="1" customWidth="1"/>
    <col min="14" max="14" width="15.42578125" style="3" customWidth="1"/>
    <col min="15" max="16384" width="9.140625" style="3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</row>
    <row r="2" spans="1:14" ht="15.75" x14ac:dyDescent="0.25">
      <c r="A2" s="2" t="s">
        <v>1</v>
      </c>
      <c r="B2" s="2"/>
      <c r="C2" s="2"/>
      <c r="D2" s="2"/>
      <c r="E2" s="2"/>
      <c r="F2" s="2"/>
      <c r="G2" s="2"/>
    </row>
    <row r="3" spans="1:14" ht="13.5" customHeight="1" x14ac:dyDescent="0.25">
      <c r="A3" s="2"/>
      <c r="B3" s="2"/>
      <c r="C3" s="2"/>
      <c r="D3" s="2"/>
      <c r="E3" s="2"/>
      <c r="F3" s="2"/>
      <c r="G3" s="2"/>
    </row>
    <row r="4" spans="1:14" ht="13.5" customHeight="1" x14ac:dyDescent="0.25">
      <c r="A4" s="48" t="s">
        <v>2</v>
      </c>
      <c r="B4" s="48"/>
      <c r="C4" s="48"/>
      <c r="D4" s="48"/>
      <c r="E4" s="48"/>
      <c r="F4" s="48"/>
      <c r="G4" s="48"/>
    </row>
    <row r="5" spans="1:14" ht="13.5" customHeight="1" x14ac:dyDescent="0.25">
      <c r="A5" s="48" t="s">
        <v>49</v>
      </c>
      <c r="B5" s="48"/>
      <c r="C5" s="48"/>
      <c r="D5" s="48"/>
      <c r="E5" s="48"/>
      <c r="F5" s="48"/>
      <c r="G5" s="48"/>
    </row>
    <row r="6" spans="1:14" s="4" customFormat="1" ht="13.5" customHeight="1" x14ac:dyDescent="0.25">
      <c r="A6" s="48" t="s">
        <v>3</v>
      </c>
      <c r="B6" s="48"/>
      <c r="C6" s="48"/>
      <c r="D6" s="48"/>
      <c r="E6" s="48"/>
      <c r="F6" s="48"/>
      <c r="G6" s="48"/>
    </row>
    <row r="7" spans="1:14" s="4" customFormat="1" ht="13.5" customHeight="1" x14ac:dyDescent="0.25">
      <c r="A7" s="41"/>
      <c r="B7" s="41"/>
      <c r="C7" s="41"/>
      <c r="D7" s="41"/>
      <c r="E7" s="41"/>
      <c r="F7" s="41"/>
      <c r="G7" s="41"/>
    </row>
    <row r="8" spans="1:14" s="4" customFormat="1" ht="13.5" customHeight="1" x14ac:dyDescent="0.25">
      <c r="A8" s="49" t="s">
        <v>4</v>
      </c>
      <c r="B8" s="51" t="s">
        <v>5</v>
      </c>
      <c r="C8" s="52"/>
      <c r="D8" s="53" t="s">
        <v>6</v>
      </c>
      <c r="E8" s="55" t="s">
        <v>7</v>
      </c>
      <c r="F8" s="56" t="s">
        <v>8</v>
      </c>
      <c r="G8" s="53" t="s">
        <v>9</v>
      </c>
    </row>
    <row r="9" spans="1:14" s="4" customFormat="1" ht="42.75" customHeight="1" x14ac:dyDescent="0.25">
      <c r="A9" s="50"/>
      <c r="B9" s="6" t="s">
        <v>10</v>
      </c>
      <c r="C9" s="42" t="s">
        <v>11</v>
      </c>
      <c r="D9" s="54"/>
      <c r="E9" s="55"/>
      <c r="F9" s="57"/>
      <c r="G9" s="54"/>
    </row>
    <row r="10" spans="1:14" s="4" customFormat="1" ht="13.5" customHeight="1" x14ac:dyDescent="0.25">
      <c r="A10" s="8" t="s">
        <v>12</v>
      </c>
      <c r="B10" s="9"/>
      <c r="C10" s="9"/>
      <c r="D10" s="9"/>
      <c r="E10" s="9"/>
      <c r="F10" s="9"/>
      <c r="G10" s="9"/>
      <c r="N10" s="10"/>
    </row>
    <row r="11" spans="1:14" s="4" customFormat="1" ht="13.5" customHeight="1" x14ac:dyDescent="0.25">
      <c r="A11" s="8" t="s">
        <v>13</v>
      </c>
      <c r="B11" s="9">
        <v>23488930.829999998</v>
      </c>
      <c r="C11" s="9">
        <v>56810203.270000003</v>
      </c>
      <c r="D11" s="9"/>
      <c r="E11" s="9"/>
      <c r="F11" s="9"/>
      <c r="G11" s="9">
        <f>SUM(B11:F11)</f>
        <v>80299134.099999994</v>
      </c>
      <c r="N11" s="10"/>
    </row>
    <row r="12" spans="1:14" s="4" customFormat="1" ht="13.5" customHeight="1" x14ac:dyDescent="0.25">
      <c r="A12" s="8" t="s">
        <v>14</v>
      </c>
      <c r="B12" s="9"/>
      <c r="C12" s="9">
        <v>15733715.640000001</v>
      </c>
      <c r="D12" s="9"/>
      <c r="E12" s="9"/>
      <c r="F12" s="9"/>
      <c r="G12" s="9">
        <f>SUM(B12:F12)</f>
        <v>15733715.640000001</v>
      </c>
    </row>
    <row r="13" spans="1:14" s="13" customFormat="1" ht="30" customHeight="1" x14ac:dyDescent="0.25">
      <c r="A13" s="11" t="s">
        <v>15</v>
      </c>
      <c r="B13" s="12">
        <v>0</v>
      </c>
      <c r="C13" s="12">
        <v>57922193.990000002</v>
      </c>
      <c r="D13" s="12"/>
      <c r="E13" s="12"/>
      <c r="F13" s="12"/>
      <c r="G13" s="12">
        <f>SUM(C13:F13)</f>
        <v>57922193.990000002</v>
      </c>
      <c r="N13" s="14" t="s">
        <v>16</v>
      </c>
    </row>
    <row r="14" spans="1:14" s="13" customFormat="1" ht="30" hidden="1" customHeight="1" x14ac:dyDescent="0.25">
      <c r="A14" s="11" t="s">
        <v>40</v>
      </c>
      <c r="B14" s="12"/>
      <c r="C14" s="12"/>
      <c r="D14" s="12"/>
      <c r="E14" s="12"/>
      <c r="F14" s="12"/>
      <c r="G14" s="12">
        <f t="shared" ref="G14:G15" si="0">SUM(C14:F14)</f>
        <v>0</v>
      </c>
      <c r="N14" s="14"/>
    </row>
    <row r="15" spans="1:14" s="13" customFormat="1" ht="20.25" hidden="1" customHeight="1" x14ac:dyDescent="0.25">
      <c r="A15" s="11" t="s">
        <v>41</v>
      </c>
      <c r="B15" s="12"/>
      <c r="C15" s="12">
        <f>C13+C14</f>
        <v>57922193.990000002</v>
      </c>
      <c r="D15" s="12"/>
      <c r="E15" s="12"/>
      <c r="F15" s="12"/>
      <c r="G15" s="12">
        <f t="shared" si="0"/>
        <v>57922193.990000002</v>
      </c>
      <c r="N15" s="14"/>
    </row>
    <row r="16" spans="1:14" s="4" customFormat="1" ht="15.75" customHeight="1" x14ac:dyDescent="0.25">
      <c r="A16" s="15" t="s">
        <v>17</v>
      </c>
      <c r="B16" s="9">
        <f>B11+B13</f>
        <v>23488930.829999998</v>
      </c>
      <c r="C16" s="9">
        <f>C11+C12+C15</f>
        <v>130466112.90000001</v>
      </c>
      <c r="D16" s="9"/>
      <c r="E16" s="9"/>
      <c r="F16" s="9">
        <f>SUM(F11:F13)</f>
        <v>0</v>
      </c>
      <c r="G16" s="9">
        <f>G11+G12+G15</f>
        <v>153955043.72999999</v>
      </c>
    </row>
    <row r="17" spans="1:14" s="4" customFormat="1" ht="13.5" customHeight="1" x14ac:dyDescent="0.25">
      <c r="A17" s="8" t="s">
        <v>18</v>
      </c>
      <c r="B17" s="9"/>
      <c r="C17" s="9"/>
      <c r="D17" s="9"/>
      <c r="E17" s="9"/>
      <c r="F17" s="9"/>
      <c r="G17" s="9"/>
    </row>
    <row r="18" spans="1:14" s="4" customFormat="1" ht="13.5" customHeight="1" x14ac:dyDescent="0.25">
      <c r="A18" s="16" t="s">
        <v>19</v>
      </c>
      <c r="B18" s="9"/>
      <c r="C18" s="9"/>
      <c r="D18" s="9"/>
      <c r="E18" s="9"/>
      <c r="F18" s="9"/>
      <c r="G18" s="9"/>
    </row>
    <row r="19" spans="1:14" s="4" customFormat="1" ht="13.5" customHeight="1" x14ac:dyDescent="0.25">
      <c r="A19" s="8" t="s">
        <v>20</v>
      </c>
      <c r="B19" s="9"/>
      <c r="C19" s="9"/>
      <c r="D19" s="9"/>
      <c r="E19" s="9"/>
      <c r="F19" s="9">
        <v>30000</v>
      </c>
      <c r="G19" s="9">
        <f>SUM(B19:F19)</f>
        <v>30000</v>
      </c>
      <c r="N19" s="10"/>
    </row>
    <row r="20" spans="1:14" s="4" customFormat="1" ht="13.5" customHeight="1" x14ac:dyDescent="0.25">
      <c r="A20" s="8" t="s">
        <v>21</v>
      </c>
      <c r="B20" s="9"/>
      <c r="C20" s="9"/>
      <c r="D20" s="9"/>
      <c r="E20" s="9"/>
      <c r="F20" s="9">
        <v>1251</v>
      </c>
      <c r="G20" s="9">
        <f>SUM(B20:F20)</f>
        <v>1251</v>
      </c>
      <c r="N20" s="10"/>
    </row>
    <row r="21" spans="1:14" s="4" customFormat="1" ht="13.5" customHeight="1" x14ac:dyDescent="0.25">
      <c r="A21" s="8" t="s">
        <v>22</v>
      </c>
      <c r="B21" s="9"/>
      <c r="C21" s="9"/>
      <c r="D21" s="9"/>
      <c r="E21" s="9"/>
      <c r="F21" s="9"/>
      <c r="G21" s="9">
        <f>SUM(B21:F21)</f>
        <v>0</v>
      </c>
      <c r="N21" s="17"/>
    </row>
    <row r="22" spans="1:14" s="4" customFormat="1" ht="13.5" customHeight="1" x14ac:dyDescent="0.25">
      <c r="A22" s="8" t="s">
        <v>23</v>
      </c>
      <c r="B22" s="9">
        <v>0</v>
      </c>
      <c r="C22" s="9">
        <f>C19+C21</f>
        <v>0</v>
      </c>
      <c r="D22" s="9"/>
      <c r="E22" s="9"/>
      <c r="F22" s="9">
        <f>F19+F21+F20</f>
        <v>31251</v>
      </c>
      <c r="G22" s="9">
        <f>G19+G21+G20</f>
        <v>31251</v>
      </c>
    </row>
    <row r="23" spans="1:14" s="4" customFormat="1" ht="13.5" customHeight="1" x14ac:dyDescent="0.25">
      <c r="A23" s="8" t="s">
        <v>24</v>
      </c>
      <c r="B23" s="9">
        <f>B22+B16</f>
        <v>23488930.829999998</v>
      </c>
      <c r="C23" s="9">
        <f>SUM(C16+C22)</f>
        <v>130466112.90000001</v>
      </c>
      <c r="D23" s="9"/>
      <c r="E23" s="9"/>
      <c r="F23" s="9">
        <f>SUM(F22+F16)</f>
        <v>31251</v>
      </c>
      <c r="G23" s="9">
        <f>G16+G22</f>
        <v>153986294.72999999</v>
      </c>
      <c r="N23" s="10"/>
    </row>
    <row r="24" spans="1:14" s="4" customFormat="1" ht="13.5" customHeight="1" x14ac:dyDescent="0.25">
      <c r="A24" s="8" t="s">
        <v>25</v>
      </c>
      <c r="B24" s="9"/>
      <c r="C24" s="9"/>
      <c r="D24" s="9"/>
      <c r="E24" s="9"/>
      <c r="F24" s="9"/>
      <c r="G24" s="9"/>
    </row>
    <row r="25" spans="1:14" s="4" customFormat="1" ht="15.75" customHeight="1" x14ac:dyDescent="0.25">
      <c r="A25" s="8" t="s">
        <v>33</v>
      </c>
      <c r="B25" s="9"/>
      <c r="C25" s="9">
        <f>4180+45424+11570.37+179263.75+45878.04</f>
        <v>286316.15999999997</v>
      </c>
      <c r="D25" s="9"/>
      <c r="E25" s="9"/>
      <c r="F25" s="9"/>
      <c r="G25" s="9">
        <f t="shared" ref="G25:G31" si="1">SUM(B25:F25)</f>
        <v>286316.15999999997</v>
      </c>
    </row>
    <row r="26" spans="1:14" s="4" customFormat="1" ht="30.75" customHeight="1" x14ac:dyDescent="0.25">
      <c r="A26" s="20" t="s">
        <v>26</v>
      </c>
      <c r="B26" s="9"/>
      <c r="C26" s="9">
        <f>1887945.46+1169126.76</f>
        <v>3057072.2199999997</v>
      </c>
      <c r="D26" s="9"/>
      <c r="E26" s="9"/>
      <c r="F26" s="9"/>
      <c r="G26" s="9">
        <f t="shared" si="1"/>
        <v>3057072.2199999997</v>
      </c>
    </row>
    <row r="27" spans="1:14" ht="18.75" customHeight="1" x14ac:dyDescent="0.25">
      <c r="A27" s="27" t="s">
        <v>34</v>
      </c>
      <c r="B27" s="9"/>
      <c r="C27" s="9">
        <f>123970.09+83990.52</f>
        <v>207960.61</v>
      </c>
      <c r="D27" s="9"/>
      <c r="E27" s="9"/>
      <c r="F27" s="9"/>
      <c r="G27" s="9">
        <f t="shared" si="1"/>
        <v>207960.61</v>
      </c>
    </row>
    <row r="28" spans="1:14" ht="29.25" customHeight="1" x14ac:dyDescent="0.25">
      <c r="A28" s="29" t="s">
        <v>35</v>
      </c>
      <c r="B28" s="9"/>
      <c r="C28" s="19">
        <f>22360+253236.81</f>
        <v>275596.81</v>
      </c>
      <c r="D28" s="9"/>
      <c r="E28" s="9"/>
      <c r="F28" s="9"/>
      <c r="G28" s="9">
        <f t="shared" si="1"/>
        <v>275596.81</v>
      </c>
    </row>
    <row r="29" spans="1:14" ht="31.5" customHeight="1" x14ac:dyDescent="0.25">
      <c r="A29" s="27" t="s">
        <v>36</v>
      </c>
      <c r="B29" s="9"/>
      <c r="C29" s="19">
        <f>1248+211301.96</f>
        <v>212549.96</v>
      </c>
      <c r="D29" s="9"/>
      <c r="E29" s="9"/>
      <c r="F29" s="9"/>
      <c r="G29" s="9">
        <f t="shared" si="1"/>
        <v>212549.96</v>
      </c>
    </row>
    <row r="30" spans="1:14" ht="26.25" customHeight="1" x14ac:dyDescent="0.25">
      <c r="A30" s="29" t="s">
        <v>37</v>
      </c>
      <c r="B30" s="9"/>
      <c r="C30" s="19">
        <f>281413.62+507143.2</f>
        <v>788556.82000000007</v>
      </c>
      <c r="D30" s="9"/>
      <c r="E30" s="9"/>
      <c r="F30" s="9"/>
      <c r="G30" s="9">
        <f t="shared" si="1"/>
        <v>788556.82000000007</v>
      </c>
    </row>
    <row r="31" spans="1:14" s="22" customFormat="1" ht="18" customHeight="1" x14ac:dyDescent="0.25">
      <c r="A31" s="20" t="s">
        <v>38</v>
      </c>
      <c r="B31" s="12"/>
      <c r="C31" s="21">
        <v>160201.20000000001</v>
      </c>
      <c r="D31" s="12"/>
      <c r="E31" s="12"/>
      <c r="F31" s="12"/>
      <c r="G31" s="12">
        <f t="shared" si="1"/>
        <v>160201.20000000001</v>
      </c>
    </row>
    <row r="32" spans="1:14" s="26" customFormat="1" ht="16.5" customHeight="1" x14ac:dyDescent="0.25">
      <c r="A32" s="23" t="s">
        <v>42</v>
      </c>
      <c r="B32" s="24"/>
      <c r="C32" s="24">
        <v>405120</v>
      </c>
      <c r="D32" s="24"/>
      <c r="E32" s="24"/>
      <c r="F32" s="24"/>
      <c r="G32" s="12">
        <f t="shared" ref="G32:G59" si="2">SUM(B32:F32)</f>
        <v>405120</v>
      </c>
    </row>
    <row r="33" spans="1:14" s="22" customFormat="1" ht="33" customHeight="1" x14ac:dyDescent="0.25">
      <c r="A33" s="20" t="s">
        <v>43</v>
      </c>
      <c r="B33" s="12"/>
      <c r="C33" s="12">
        <v>49541</v>
      </c>
      <c r="D33" s="12"/>
      <c r="E33" s="12"/>
      <c r="F33" s="12"/>
      <c r="G33" s="12">
        <f t="shared" si="2"/>
        <v>49541</v>
      </c>
    </row>
    <row r="34" spans="1:14" s="22" customFormat="1" ht="27" customHeight="1" x14ac:dyDescent="0.25">
      <c r="A34" s="27" t="s">
        <v>44</v>
      </c>
      <c r="B34" s="12"/>
      <c r="C34" s="12">
        <f>47708+60192</f>
        <v>107900</v>
      </c>
      <c r="D34" s="12"/>
      <c r="E34" s="12"/>
      <c r="F34" s="12"/>
      <c r="G34" s="12">
        <f t="shared" si="2"/>
        <v>107900</v>
      </c>
      <c r="N34" s="28"/>
    </row>
    <row r="35" spans="1:14" s="22" customFormat="1" ht="27" customHeight="1" x14ac:dyDescent="0.25">
      <c r="A35" s="27" t="s">
        <v>45</v>
      </c>
      <c r="B35" s="12"/>
      <c r="C35" s="12">
        <f>47813.6+60192</f>
        <v>108005.6</v>
      </c>
      <c r="D35" s="12"/>
      <c r="E35" s="12"/>
      <c r="F35" s="12"/>
      <c r="G35" s="12">
        <f t="shared" si="2"/>
        <v>108005.6</v>
      </c>
      <c r="N35" s="28"/>
    </row>
    <row r="36" spans="1:14" ht="26.25" customHeight="1" x14ac:dyDescent="0.25">
      <c r="A36" s="27" t="s">
        <v>46</v>
      </c>
      <c r="B36" s="9"/>
      <c r="C36" s="9">
        <f>47922+60192</f>
        <v>108114</v>
      </c>
      <c r="D36" s="9"/>
      <c r="E36" s="9"/>
      <c r="F36" s="9"/>
      <c r="G36" s="9">
        <f t="shared" si="2"/>
        <v>108114</v>
      </c>
      <c r="N36" s="30"/>
    </row>
    <row r="37" spans="1:14" ht="31.5" customHeight="1" x14ac:dyDescent="0.25">
      <c r="A37" s="27" t="s">
        <v>47</v>
      </c>
      <c r="B37" s="9"/>
      <c r="C37" s="9">
        <f>54240+60192</f>
        <v>114432</v>
      </c>
      <c r="D37" s="9"/>
      <c r="E37" s="9"/>
      <c r="F37" s="9"/>
      <c r="G37" s="9">
        <f t="shared" si="2"/>
        <v>114432</v>
      </c>
    </row>
    <row r="38" spans="1:14" s="22" customFormat="1" ht="18" customHeight="1" x14ac:dyDescent="0.25">
      <c r="A38" s="27" t="s">
        <v>48</v>
      </c>
      <c r="B38" s="12"/>
      <c r="C38" s="12">
        <f>34762+96323.52</f>
        <v>131085.52000000002</v>
      </c>
      <c r="D38" s="12"/>
      <c r="E38" s="12"/>
      <c r="F38" s="12"/>
      <c r="G38" s="12">
        <f t="shared" si="2"/>
        <v>131085.52000000002</v>
      </c>
    </row>
    <row r="39" spans="1:14" ht="30.75" customHeight="1" x14ac:dyDescent="0.25">
      <c r="A39" s="29" t="s">
        <v>50</v>
      </c>
      <c r="B39" s="9"/>
      <c r="C39" s="19">
        <v>23904</v>
      </c>
      <c r="D39" s="9"/>
      <c r="E39" s="9"/>
      <c r="F39" s="9"/>
      <c r="G39" s="9">
        <f t="shared" si="2"/>
        <v>23904</v>
      </c>
    </row>
    <row r="40" spans="1:14" ht="16.5" customHeight="1" x14ac:dyDescent="0.25">
      <c r="A40" s="29" t="s">
        <v>51</v>
      </c>
      <c r="B40" s="9"/>
      <c r="C40" s="9">
        <f>5476+6410</f>
        <v>11886</v>
      </c>
      <c r="D40" s="9"/>
      <c r="E40" s="9"/>
      <c r="F40" s="9"/>
      <c r="G40" s="9">
        <f t="shared" si="2"/>
        <v>11886</v>
      </c>
    </row>
    <row r="41" spans="1:14" ht="29.25" customHeight="1" x14ac:dyDescent="0.25">
      <c r="A41" s="29" t="s">
        <v>52</v>
      </c>
      <c r="B41" s="9"/>
      <c r="C41" s="9">
        <v>2926</v>
      </c>
      <c r="D41" s="9"/>
      <c r="E41" s="9"/>
      <c r="F41" s="9"/>
      <c r="G41" s="9">
        <f t="shared" si="2"/>
        <v>2926</v>
      </c>
    </row>
    <row r="42" spans="1:14" ht="30" customHeight="1" x14ac:dyDescent="0.25">
      <c r="A42" s="29" t="s">
        <v>53</v>
      </c>
      <c r="B42" s="9"/>
      <c r="C42" s="9">
        <v>2926</v>
      </c>
      <c r="D42" s="9"/>
      <c r="E42" s="9"/>
      <c r="F42" s="9"/>
      <c r="G42" s="9">
        <f t="shared" si="2"/>
        <v>2926</v>
      </c>
    </row>
    <row r="43" spans="1:14" ht="28.5" customHeight="1" x14ac:dyDescent="0.25">
      <c r="A43" s="29" t="s">
        <v>54</v>
      </c>
      <c r="B43" s="9"/>
      <c r="C43" s="9">
        <v>2926</v>
      </c>
      <c r="D43" s="9"/>
      <c r="E43" s="9"/>
      <c r="F43" s="9"/>
      <c r="G43" s="9">
        <f t="shared" si="2"/>
        <v>2926</v>
      </c>
    </row>
    <row r="44" spans="1:14" ht="27.75" customHeight="1" x14ac:dyDescent="0.25">
      <c r="A44" s="29" t="s">
        <v>55</v>
      </c>
      <c r="B44" s="9"/>
      <c r="C44" s="9">
        <v>2926</v>
      </c>
      <c r="D44" s="9"/>
      <c r="E44" s="9"/>
      <c r="F44" s="9"/>
      <c r="G44" s="9">
        <f t="shared" si="2"/>
        <v>2926</v>
      </c>
    </row>
    <row r="45" spans="1:14" ht="28.5" customHeight="1" x14ac:dyDescent="0.25">
      <c r="A45" s="29" t="s">
        <v>56</v>
      </c>
      <c r="B45" s="9"/>
      <c r="C45" s="9">
        <v>2926</v>
      </c>
      <c r="D45" s="9"/>
      <c r="E45" s="9"/>
      <c r="F45" s="9"/>
      <c r="G45" s="9">
        <f t="shared" si="2"/>
        <v>2926</v>
      </c>
    </row>
    <row r="46" spans="1:14" ht="27.75" customHeight="1" x14ac:dyDescent="0.25">
      <c r="A46" s="29" t="s">
        <v>57</v>
      </c>
      <c r="B46" s="9"/>
      <c r="C46" s="9">
        <v>2926</v>
      </c>
      <c r="D46" s="9"/>
      <c r="E46" s="9"/>
      <c r="F46" s="9"/>
      <c r="G46" s="9">
        <f t="shared" si="2"/>
        <v>2926</v>
      </c>
    </row>
    <row r="47" spans="1:14" ht="27" customHeight="1" x14ac:dyDescent="0.25">
      <c r="A47" s="29" t="s">
        <v>58</v>
      </c>
      <c r="B47" s="9"/>
      <c r="C47" s="9">
        <v>2926</v>
      </c>
      <c r="D47" s="9"/>
      <c r="E47" s="9"/>
      <c r="F47" s="9"/>
      <c r="G47" s="9">
        <f t="shared" si="2"/>
        <v>2926</v>
      </c>
    </row>
    <row r="48" spans="1:14" ht="27.75" customHeight="1" x14ac:dyDescent="0.25">
      <c r="A48" s="29" t="s">
        <v>59</v>
      </c>
      <c r="B48" s="9"/>
      <c r="C48" s="9">
        <v>2926</v>
      </c>
      <c r="D48" s="9"/>
      <c r="E48" s="9"/>
      <c r="F48" s="9"/>
      <c r="G48" s="9">
        <f t="shared" si="2"/>
        <v>2926</v>
      </c>
    </row>
    <row r="49" spans="1:14" s="22" customFormat="1" ht="27.75" customHeight="1" x14ac:dyDescent="0.25">
      <c r="A49" s="27" t="s">
        <v>60</v>
      </c>
      <c r="B49" s="12"/>
      <c r="C49" s="9">
        <v>2926</v>
      </c>
      <c r="D49" s="12"/>
      <c r="E49" s="12"/>
      <c r="F49" s="12"/>
      <c r="G49" s="9">
        <f t="shared" si="2"/>
        <v>2926</v>
      </c>
    </row>
    <row r="50" spans="1:14" s="22" customFormat="1" ht="27" customHeight="1" x14ac:dyDescent="0.25">
      <c r="A50" s="27" t="s">
        <v>61</v>
      </c>
      <c r="B50" s="12"/>
      <c r="C50" s="9">
        <v>2926</v>
      </c>
      <c r="D50" s="12"/>
      <c r="E50" s="12"/>
      <c r="F50" s="12"/>
      <c r="G50" s="9">
        <f t="shared" si="2"/>
        <v>2926</v>
      </c>
    </row>
    <row r="51" spans="1:14" ht="18" hidden="1" customHeight="1" x14ac:dyDescent="0.25">
      <c r="A51" s="20"/>
      <c r="B51" s="9"/>
      <c r="C51" s="9"/>
      <c r="D51" s="9"/>
      <c r="E51" s="9"/>
      <c r="F51" s="9"/>
      <c r="G51" s="9">
        <f t="shared" si="2"/>
        <v>0</v>
      </c>
    </row>
    <row r="52" spans="1:14" ht="30" hidden="1" customHeight="1" x14ac:dyDescent="0.25">
      <c r="A52" s="20"/>
      <c r="B52" s="9"/>
      <c r="C52" s="9"/>
      <c r="D52" s="9"/>
      <c r="E52" s="9"/>
      <c r="F52" s="9"/>
      <c r="G52" s="9">
        <f t="shared" si="2"/>
        <v>0</v>
      </c>
    </row>
    <row r="53" spans="1:14" s="22" customFormat="1" ht="30" hidden="1" customHeight="1" x14ac:dyDescent="0.25">
      <c r="A53" s="20"/>
      <c r="B53" s="12"/>
      <c r="C53" s="12"/>
      <c r="D53" s="12"/>
      <c r="E53" s="12"/>
      <c r="F53" s="12"/>
      <c r="G53" s="9">
        <f t="shared" si="2"/>
        <v>0</v>
      </c>
    </row>
    <row r="54" spans="1:14" s="22" customFormat="1" ht="13.5" hidden="1" customHeight="1" x14ac:dyDescent="0.25">
      <c r="A54" s="20"/>
      <c r="B54" s="12"/>
      <c r="C54" s="12"/>
      <c r="D54" s="12"/>
      <c r="E54" s="12"/>
      <c r="F54" s="12"/>
      <c r="G54" s="9">
        <f t="shared" si="2"/>
        <v>0</v>
      </c>
    </row>
    <row r="55" spans="1:14" s="22" customFormat="1" ht="30" hidden="1" customHeight="1" x14ac:dyDescent="0.25">
      <c r="A55" s="20"/>
      <c r="B55" s="12"/>
      <c r="C55" s="12"/>
      <c r="D55" s="12"/>
      <c r="E55" s="12"/>
      <c r="F55" s="12"/>
      <c r="G55" s="9">
        <f t="shared" si="2"/>
        <v>0</v>
      </c>
    </row>
    <row r="56" spans="1:14" s="22" customFormat="1" ht="13.5" hidden="1" customHeight="1" x14ac:dyDescent="0.25">
      <c r="A56" s="20"/>
      <c r="B56" s="12"/>
      <c r="C56" s="12"/>
      <c r="D56" s="12"/>
      <c r="E56" s="12"/>
      <c r="F56" s="12"/>
      <c r="G56" s="9">
        <f t="shared" si="2"/>
        <v>0</v>
      </c>
    </row>
    <row r="57" spans="1:14" s="22" customFormat="1" ht="30" hidden="1" customHeight="1" x14ac:dyDescent="0.25">
      <c r="A57" s="20"/>
      <c r="B57" s="12"/>
      <c r="C57" s="12"/>
      <c r="D57" s="12"/>
      <c r="E57" s="12"/>
      <c r="F57" s="12"/>
      <c r="G57" s="9">
        <f t="shared" si="2"/>
        <v>0</v>
      </c>
    </row>
    <row r="58" spans="1:14" s="22" customFormat="1" ht="13.5" hidden="1" customHeight="1" x14ac:dyDescent="0.25">
      <c r="A58" s="20"/>
      <c r="B58" s="12"/>
      <c r="C58" s="12"/>
      <c r="D58" s="12"/>
      <c r="E58" s="12"/>
      <c r="F58" s="12"/>
      <c r="G58" s="12">
        <f t="shared" si="2"/>
        <v>0</v>
      </c>
    </row>
    <row r="59" spans="1:14" s="22" customFormat="1" ht="13.5" hidden="1" customHeight="1" x14ac:dyDescent="0.25">
      <c r="A59" s="20"/>
      <c r="B59" s="12"/>
      <c r="C59" s="12"/>
      <c r="D59" s="12"/>
      <c r="E59" s="12"/>
      <c r="F59" s="12"/>
      <c r="G59" s="12">
        <f t="shared" si="2"/>
        <v>0</v>
      </c>
    </row>
    <row r="60" spans="1:14" ht="15.75" customHeight="1" x14ac:dyDescent="0.25">
      <c r="A60" s="18" t="s">
        <v>27</v>
      </c>
      <c r="B60" s="9">
        <f t="shared" ref="B60" si="3">SUM(B25:B53)</f>
        <v>0</v>
      </c>
      <c r="C60" s="9">
        <f>SUM(C25:C59)</f>
        <v>6077501.9000000004</v>
      </c>
      <c r="D60" s="9">
        <f>SUM(D25:D54)</f>
        <v>0</v>
      </c>
      <c r="E60" s="9">
        <f>SUM(E25:E54)</f>
        <v>0</v>
      </c>
      <c r="F60" s="9">
        <f>SUM(F25:F54)</f>
        <v>0</v>
      </c>
      <c r="G60" s="9">
        <f>SUM(G25:G59)</f>
        <v>6077501.9000000004</v>
      </c>
    </row>
    <row r="61" spans="1:14" ht="18" customHeight="1" x14ac:dyDescent="0.25">
      <c r="A61" s="18" t="s">
        <v>28</v>
      </c>
      <c r="B61" s="9">
        <f>B23-B60</f>
        <v>23488930.829999998</v>
      </c>
      <c r="C61" s="9">
        <f>C23-C60</f>
        <v>124388611</v>
      </c>
      <c r="D61" s="9"/>
      <c r="E61" s="9"/>
      <c r="F61" s="9">
        <f>F23-F60</f>
        <v>31251</v>
      </c>
      <c r="G61" s="9">
        <f>G23-G60</f>
        <v>147908792.82999998</v>
      </c>
      <c r="N61" s="30"/>
    </row>
    <row r="62" spans="1:14" ht="13.5" customHeight="1" x14ac:dyDescent="0.25">
      <c r="A62" s="31"/>
      <c r="B62" s="32"/>
      <c r="C62" s="32"/>
      <c r="D62" s="32"/>
      <c r="E62" s="32"/>
      <c r="F62" s="32"/>
      <c r="G62" s="32"/>
      <c r="N62" s="30"/>
    </row>
    <row r="63" spans="1:14" ht="13.5" customHeight="1" x14ac:dyDescent="0.25">
      <c r="A63" s="31"/>
      <c r="B63" s="32"/>
      <c r="C63" s="32"/>
      <c r="D63" s="32"/>
      <c r="E63" s="32"/>
      <c r="F63" s="32"/>
      <c r="G63" s="32"/>
    </row>
    <row r="64" spans="1:14" ht="45.75" customHeight="1" x14ac:dyDescent="0.25">
      <c r="A64" s="33"/>
      <c r="B64" s="34"/>
      <c r="C64" s="45" t="s">
        <v>29</v>
      </c>
      <c r="D64" s="45"/>
      <c r="E64" s="45"/>
      <c r="F64" s="45"/>
      <c r="G64" s="45"/>
    </row>
    <row r="65" spans="1:14" ht="13.5" customHeight="1" x14ac:dyDescent="0.25">
      <c r="A65" s="33"/>
      <c r="B65" s="34"/>
      <c r="C65" s="34"/>
      <c r="D65" s="35"/>
      <c r="E65" s="35"/>
      <c r="F65" s="35"/>
      <c r="G65" s="35"/>
    </row>
    <row r="66" spans="1:14" ht="17.25" customHeight="1" x14ac:dyDescent="0.25">
      <c r="A66" s="33"/>
      <c r="B66" s="34"/>
      <c r="C66" s="34"/>
      <c r="D66" s="34"/>
      <c r="E66" s="46" t="s">
        <v>62</v>
      </c>
      <c r="F66" s="46"/>
      <c r="G66" s="46"/>
    </row>
    <row r="67" spans="1:14" x14ac:dyDescent="0.25">
      <c r="A67" s="36"/>
      <c r="B67" s="32"/>
      <c r="C67" s="34"/>
      <c r="D67" s="37"/>
      <c r="E67" s="47" t="s">
        <v>31</v>
      </c>
      <c r="F67" s="47"/>
      <c r="G67" s="47"/>
    </row>
    <row r="68" spans="1:14" x14ac:dyDescent="0.25">
      <c r="A68" s="30"/>
      <c r="N68" s="38"/>
    </row>
    <row r="69" spans="1:14" x14ac:dyDescent="0.25">
      <c r="A69" s="30"/>
      <c r="N69" s="38"/>
    </row>
    <row r="70" spans="1:14" x14ac:dyDescent="0.25">
      <c r="A70" s="30"/>
      <c r="N70" s="38"/>
    </row>
    <row r="71" spans="1:14" x14ac:dyDescent="0.25">
      <c r="B71" s="43"/>
      <c r="C71" s="43"/>
      <c r="D71" s="43"/>
      <c r="E71" s="43"/>
      <c r="F71" s="43"/>
      <c r="N71" s="38"/>
    </row>
    <row r="72" spans="1:14" x14ac:dyDescent="0.25">
      <c r="B72" s="43"/>
      <c r="C72" s="43"/>
      <c r="D72" s="43"/>
      <c r="E72" s="43"/>
      <c r="F72" s="44"/>
      <c r="N72" s="30"/>
    </row>
    <row r="73" spans="1:14" x14ac:dyDescent="0.25">
      <c r="B73" s="43"/>
      <c r="C73" s="43"/>
      <c r="D73" s="43"/>
      <c r="E73" s="43"/>
      <c r="F73" s="43"/>
    </row>
    <row r="74" spans="1:14" s="38" customFormat="1" x14ac:dyDescent="0.25">
      <c r="A74" s="3"/>
      <c r="B74" s="43"/>
      <c r="C74" s="43"/>
      <c r="D74" s="43"/>
      <c r="E74" s="43"/>
      <c r="F74" s="43"/>
      <c r="H74" s="3"/>
      <c r="I74" s="3"/>
      <c r="J74" s="3"/>
      <c r="K74" s="3"/>
      <c r="L74" s="3"/>
      <c r="M74" s="3"/>
      <c r="N74" s="3"/>
    </row>
    <row r="75" spans="1:14" s="38" customFormat="1" x14ac:dyDescent="0.25">
      <c r="A75" s="3"/>
      <c r="B75" s="43"/>
      <c r="C75" s="32"/>
      <c r="D75" s="43"/>
      <c r="E75" s="43"/>
      <c r="F75" s="43"/>
      <c r="H75" s="3"/>
      <c r="I75" s="3"/>
      <c r="J75" s="3"/>
      <c r="K75" s="3"/>
      <c r="L75" s="3"/>
      <c r="M75" s="3"/>
      <c r="N75" s="3"/>
    </row>
    <row r="76" spans="1:14" x14ac:dyDescent="0.25">
      <c r="B76" s="43"/>
      <c r="C76" s="43"/>
      <c r="D76" s="43"/>
      <c r="E76" s="43"/>
      <c r="F76" s="43"/>
    </row>
    <row r="77" spans="1:14" s="38" customFormat="1" x14ac:dyDescent="0.25">
      <c r="A77" s="3"/>
      <c r="B77" s="43"/>
      <c r="C77" s="32"/>
      <c r="D77" s="43"/>
      <c r="E77" s="43"/>
      <c r="F77" s="43"/>
      <c r="H77" s="3"/>
      <c r="I77" s="3"/>
      <c r="J77" s="3"/>
      <c r="K77" s="3"/>
      <c r="L77" s="3"/>
      <c r="M77" s="3"/>
      <c r="N77" s="3"/>
    </row>
    <row r="78" spans="1:14" s="38" customFormat="1" x14ac:dyDescent="0.25">
      <c r="A78" s="3"/>
      <c r="B78" s="43"/>
      <c r="C78" s="32"/>
      <c r="D78" s="43"/>
      <c r="E78" s="43"/>
      <c r="F78" s="43"/>
      <c r="H78" s="3"/>
      <c r="I78" s="3"/>
      <c r="J78" s="3"/>
      <c r="K78" s="3"/>
      <c r="L78" s="3"/>
      <c r="M78" s="3"/>
      <c r="N78" s="3"/>
    </row>
    <row r="79" spans="1:14" x14ac:dyDescent="0.25">
      <c r="B79" s="43"/>
      <c r="C79" s="43"/>
      <c r="D79" s="43"/>
      <c r="E79" s="43"/>
      <c r="F79" s="43"/>
    </row>
    <row r="80" spans="1:14" x14ac:dyDescent="0.25">
      <c r="B80" s="43"/>
      <c r="C80" s="43"/>
      <c r="D80" s="43"/>
      <c r="E80" s="43"/>
      <c r="F80" s="43"/>
    </row>
  </sheetData>
  <mergeCells count="12">
    <mergeCell ref="C64:G64"/>
    <mergeCell ref="E66:G66"/>
    <mergeCell ref="E67:G67"/>
    <mergeCell ref="A4:G4"/>
    <mergeCell ref="A5:G5"/>
    <mergeCell ref="A6:G6"/>
    <mergeCell ref="A8:A9"/>
    <mergeCell ref="B8:C8"/>
    <mergeCell ref="D8:D9"/>
    <mergeCell ref="E8:E9"/>
    <mergeCell ref="F8:F9"/>
    <mergeCell ref="G8:G9"/>
  </mergeCells>
  <printOptions horizontalCentered="1"/>
  <pageMargins left="0.25" right="0.5" top="0.5" bottom="0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72"/>
  <sheetViews>
    <sheetView topLeftCell="A35" workbookViewId="0">
      <selection activeCell="A67" sqref="A67"/>
    </sheetView>
  </sheetViews>
  <sheetFormatPr defaultRowHeight="15" x14ac:dyDescent="0.25"/>
  <cols>
    <col min="1" max="1" width="46.140625" style="3" customWidth="1"/>
    <col min="2" max="2" width="14.7109375" style="38" customWidth="1"/>
    <col min="3" max="3" width="17.42578125" style="38" customWidth="1"/>
    <col min="4" max="4" width="8.85546875" style="38" hidden="1" customWidth="1"/>
    <col min="5" max="5" width="8.28515625" style="38" hidden="1" customWidth="1"/>
    <col min="6" max="6" width="13.28515625" style="38" customWidth="1"/>
    <col min="7" max="7" width="15.28515625" style="38" customWidth="1"/>
    <col min="8" max="8" width="1.7109375" style="3" customWidth="1"/>
    <col min="9" max="13" width="9.140625" style="3" hidden="1" customWidth="1"/>
    <col min="14" max="14" width="15.42578125" style="3" customWidth="1"/>
    <col min="15" max="16384" width="9.140625" style="3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</row>
    <row r="2" spans="1:14" ht="15.75" x14ac:dyDescent="0.25">
      <c r="A2" s="2" t="s">
        <v>1</v>
      </c>
      <c r="B2" s="2"/>
      <c r="C2" s="2"/>
      <c r="D2" s="2"/>
      <c r="E2" s="2"/>
      <c r="F2" s="2"/>
      <c r="G2" s="2"/>
    </row>
    <row r="3" spans="1:14" ht="13.5" customHeight="1" x14ac:dyDescent="0.25">
      <c r="A3" s="2"/>
      <c r="B3" s="2"/>
      <c r="C3" s="2"/>
      <c r="D3" s="2"/>
      <c r="E3" s="2"/>
      <c r="F3" s="2"/>
      <c r="G3" s="2"/>
    </row>
    <row r="4" spans="1:14" ht="13.5" customHeight="1" x14ac:dyDescent="0.25">
      <c r="A4" s="48" t="s">
        <v>2</v>
      </c>
      <c r="B4" s="48"/>
      <c r="C4" s="48"/>
      <c r="D4" s="48"/>
      <c r="E4" s="48"/>
      <c r="F4" s="48"/>
      <c r="G4" s="48"/>
    </row>
    <row r="5" spans="1:14" ht="13.5" customHeight="1" x14ac:dyDescent="0.25">
      <c r="A5" s="48" t="s">
        <v>39</v>
      </c>
      <c r="B5" s="48"/>
      <c r="C5" s="48"/>
      <c r="D5" s="48"/>
      <c r="E5" s="48"/>
      <c r="F5" s="48"/>
      <c r="G5" s="48"/>
    </row>
    <row r="6" spans="1:14" s="4" customFormat="1" ht="13.5" customHeight="1" x14ac:dyDescent="0.25">
      <c r="A6" s="48" t="s">
        <v>3</v>
      </c>
      <c r="B6" s="48"/>
      <c r="C6" s="48"/>
      <c r="D6" s="48"/>
      <c r="E6" s="48"/>
      <c r="F6" s="48"/>
      <c r="G6" s="48"/>
    </row>
    <row r="7" spans="1:14" s="4" customFormat="1" ht="13.5" customHeight="1" x14ac:dyDescent="0.25">
      <c r="A7" s="39"/>
      <c r="B7" s="39"/>
      <c r="C7" s="39"/>
      <c r="D7" s="39"/>
      <c r="E7" s="39"/>
      <c r="F7" s="39"/>
      <c r="G7" s="39"/>
    </row>
    <row r="8" spans="1:14" s="4" customFormat="1" ht="13.5" customHeight="1" x14ac:dyDescent="0.25">
      <c r="A8" s="58" t="s">
        <v>4</v>
      </c>
      <c r="B8" s="51" t="s">
        <v>5</v>
      </c>
      <c r="C8" s="52"/>
      <c r="D8" s="53" t="s">
        <v>6</v>
      </c>
      <c r="E8" s="55" t="s">
        <v>7</v>
      </c>
      <c r="F8" s="56" t="s">
        <v>8</v>
      </c>
      <c r="G8" s="53" t="s">
        <v>9</v>
      </c>
    </row>
    <row r="9" spans="1:14" s="4" customFormat="1" ht="42.75" customHeight="1" x14ac:dyDescent="0.25">
      <c r="A9" s="59"/>
      <c r="B9" s="6" t="s">
        <v>10</v>
      </c>
      <c r="C9" s="40" t="s">
        <v>11</v>
      </c>
      <c r="D9" s="54"/>
      <c r="E9" s="55"/>
      <c r="F9" s="57"/>
      <c r="G9" s="54"/>
    </row>
    <row r="10" spans="1:14" s="4" customFormat="1" ht="13.5" customHeight="1" x14ac:dyDescent="0.25">
      <c r="A10" s="8" t="s">
        <v>12</v>
      </c>
      <c r="B10" s="9"/>
      <c r="C10" s="9"/>
      <c r="D10" s="9"/>
      <c r="E10" s="9"/>
      <c r="F10" s="9"/>
      <c r="G10" s="9"/>
      <c r="N10" s="10"/>
    </row>
    <row r="11" spans="1:14" s="4" customFormat="1" ht="13.5" customHeight="1" x14ac:dyDescent="0.25">
      <c r="A11" s="8" t="s">
        <v>13</v>
      </c>
      <c r="B11" s="9">
        <v>23488930.829999998</v>
      </c>
      <c r="C11" s="9">
        <v>56810203.270000003</v>
      </c>
      <c r="D11" s="9"/>
      <c r="E11" s="9"/>
      <c r="F11" s="9"/>
      <c r="G11" s="9">
        <f>SUM(B11:F11)</f>
        <v>80299134.099999994</v>
      </c>
      <c r="N11" s="10"/>
    </row>
    <row r="12" spans="1:14" s="4" customFormat="1" ht="13.5" customHeight="1" x14ac:dyDescent="0.25">
      <c r="A12" s="8" t="s">
        <v>14</v>
      </c>
      <c r="B12" s="9"/>
      <c r="C12" s="9">
        <v>15733715.640000001</v>
      </c>
      <c r="D12" s="9"/>
      <c r="E12" s="9"/>
      <c r="F12" s="9"/>
      <c r="G12" s="9">
        <f>SUM(B12:F12)</f>
        <v>15733715.640000001</v>
      </c>
    </row>
    <row r="13" spans="1:14" s="13" customFormat="1" ht="30" customHeight="1" x14ac:dyDescent="0.25">
      <c r="A13" s="11" t="s">
        <v>15</v>
      </c>
      <c r="B13" s="12">
        <v>0</v>
      </c>
      <c r="C13" s="12">
        <v>57922193.990000002</v>
      </c>
      <c r="D13" s="12"/>
      <c r="E13" s="12"/>
      <c r="F13" s="12"/>
      <c r="G13" s="12">
        <f>SUM(C13:F13)</f>
        <v>57922193.990000002</v>
      </c>
      <c r="N13" s="14" t="s">
        <v>16</v>
      </c>
    </row>
    <row r="14" spans="1:14" s="13" customFormat="1" ht="30" hidden="1" customHeight="1" x14ac:dyDescent="0.25">
      <c r="A14" s="11" t="s">
        <v>40</v>
      </c>
      <c r="B14" s="12"/>
      <c r="C14" s="12"/>
      <c r="D14" s="12"/>
      <c r="E14" s="12"/>
      <c r="F14" s="12"/>
      <c r="G14" s="12">
        <f t="shared" ref="G14:G15" si="0">SUM(C14:F14)</f>
        <v>0</v>
      </c>
      <c r="N14" s="14"/>
    </row>
    <row r="15" spans="1:14" s="13" customFormat="1" ht="20.25" hidden="1" customHeight="1" x14ac:dyDescent="0.25">
      <c r="A15" s="11" t="s">
        <v>41</v>
      </c>
      <c r="B15" s="12"/>
      <c r="C15" s="12">
        <f>C13+C14</f>
        <v>57922193.990000002</v>
      </c>
      <c r="D15" s="12"/>
      <c r="E15" s="12"/>
      <c r="F15" s="12"/>
      <c r="G15" s="12">
        <f t="shared" si="0"/>
        <v>57922193.990000002</v>
      </c>
      <c r="N15" s="14"/>
    </row>
    <row r="16" spans="1:14" s="4" customFormat="1" ht="15.75" customHeight="1" x14ac:dyDescent="0.25">
      <c r="A16" s="15" t="s">
        <v>17</v>
      </c>
      <c r="B16" s="9">
        <f>B11+B13</f>
        <v>23488930.829999998</v>
      </c>
      <c r="C16" s="9">
        <f>C11+C12+C15</f>
        <v>130466112.90000001</v>
      </c>
      <c r="D16" s="9"/>
      <c r="E16" s="9"/>
      <c r="F16" s="9">
        <f>SUM(F11:F13)</f>
        <v>0</v>
      </c>
      <c r="G16" s="9">
        <f>G11+G12+G15</f>
        <v>153955043.72999999</v>
      </c>
    </row>
    <row r="17" spans="1:14" s="4" customFormat="1" ht="13.5" customHeight="1" x14ac:dyDescent="0.25">
      <c r="A17" s="8" t="s">
        <v>18</v>
      </c>
      <c r="B17" s="9"/>
      <c r="C17" s="9"/>
      <c r="D17" s="9"/>
      <c r="E17" s="9"/>
      <c r="F17" s="9"/>
      <c r="G17" s="9"/>
    </row>
    <row r="18" spans="1:14" s="4" customFormat="1" ht="13.5" customHeight="1" x14ac:dyDescent="0.25">
      <c r="A18" s="16" t="s">
        <v>19</v>
      </c>
      <c r="B18" s="9"/>
      <c r="C18" s="9"/>
      <c r="D18" s="9"/>
      <c r="E18" s="9"/>
      <c r="F18" s="9"/>
      <c r="G18" s="9"/>
    </row>
    <row r="19" spans="1:14" s="4" customFormat="1" ht="13.5" customHeight="1" x14ac:dyDescent="0.25">
      <c r="A19" s="8" t="s">
        <v>20</v>
      </c>
      <c r="B19" s="9"/>
      <c r="C19" s="9"/>
      <c r="D19" s="9"/>
      <c r="E19" s="9"/>
      <c r="F19" s="9">
        <v>30000</v>
      </c>
      <c r="G19" s="9">
        <f>SUM(B19:F19)</f>
        <v>30000</v>
      </c>
      <c r="N19" s="10"/>
    </row>
    <row r="20" spans="1:14" s="4" customFormat="1" ht="13.5" customHeight="1" x14ac:dyDescent="0.25">
      <c r="A20" s="8" t="s">
        <v>21</v>
      </c>
      <c r="B20" s="9"/>
      <c r="C20" s="9"/>
      <c r="D20" s="9"/>
      <c r="E20" s="9"/>
      <c r="F20" s="9">
        <v>1251</v>
      </c>
      <c r="G20" s="9">
        <f>SUM(B20:F20)</f>
        <v>1251</v>
      </c>
      <c r="N20" s="10"/>
    </row>
    <row r="21" spans="1:14" s="4" customFormat="1" ht="13.5" customHeight="1" x14ac:dyDescent="0.25">
      <c r="A21" s="8" t="s">
        <v>22</v>
      </c>
      <c r="B21" s="9"/>
      <c r="C21" s="9"/>
      <c r="D21" s="9"/>
      <c r="E21" s="9"/>
      <c r="F21" s="9"/>
      <c r="G21" s="9">
        <f>SUM(B21:F21)</f>
        <v>0</v>
      </c>
      <c r="N21" s="17"/>
    </row>
    <row r="22" spans="1:14" s="4" customFormat="1" ht="13.5" customHeight="1" x14ac:dyDescent="0.25">
      <c r="A22" s="8" t="s">
        <v>23</v>
      </c>
      <c r="B22" s="9">
        <v>0</v>
      </c>
      <c r="C22" s="9">
        <f>C19+C21</f>
        <v>0</v>
      </c>
      <c r="D22" s="9"/>
      <c r="E22" s="9"/>
      <c r="F22" s="9">
        <f>F19+F21+F20</f>
        <v>31251</v>
      </c>
      <c r="G22" s="9">
        <f>G19+G21+G20</f>
        <v>31251</v>
      </c>
    </row>
    <row r="23" spans="1:14" s="4" customFormat="1" ht="13.5" customHeight="1" x14ac:dyDescent="0.25">
      <c r="A23" s="8" t="s">
        <v>24</v>
      </c>
      <c r="B23" s="9">
        <f>B22+B16</f>
        <v>23488930.829999998</v>
      </c>
      <c r="C23" s="9">
        <f>SUM(C16+C22)</f>
        <v>130466112.90000001</v>
      </c>
      <c r="D23" s="9"/>
      <c r="E23" s="9"/>
      <c r="F23" s="9">
        <f>SUM(F22+F16)</f>
        <v>31251</v>
      </c>
      <c r="G23" s="9">
        <f>G16+G22</f>
        <v>153986294.72999999</v>
      </c>
      <c r="N23" s="10"/>
    </row>
    <row r="24" spans="1:14" s="4" customFormat="1" ht="13.5" customHeight="1" x14ac:dyDescent="0.25">
      <c r="A24" s="8" t="s">
        <v>25</v>
      </c>
      <c r="B24" s="9"/>
      <c r="C24" s="9"/>
      <c r="D24" s="9"/>
      <c r="E24" s="9"/>
      <c r="F24" s="9"/>
      <c r="G24" s="9"/>
    </row>
    <row r="25" spans="1:14" s="4" customFormat="1" ht="15.75" customHeight="1" x14ac:dyDescent="0.25">
      <c r="A25" s="8" t="s">
        <v>33</v>
      </c>
      <c r="B25" s="9"/>
      <c r="C25" s="9">
        <v>4180</v>
      </c>
      <c r="D25" s="9"/>
      <c r="E25" s="9"/>
      <c r="F25" s="9"/>
      <c r="G25" s="9">
        <f t="shared" ref="G25:G31" si="1">SUM(B25:F25)</f>
        <v>4180</v>
      </c>
    </row>
    <row r="26" spans="1:14" s="4" customFormat="1" ht="30.75" customHeight="1" x14ac:dyDescent="0.25">
      <c r="A26" s="20" t="s">
        <v>26</v>
      </c>
      <c r="B26" s="9"/>
      <c r="C26" s="9">
        <f>280419.53+1607525.93</f>
        <v>1887945.46</v>
      </c>
      <c r="D26" s="9"/>
      <c r="E26" s="9"/>
      <c r="F26" s="9"/>
      <c r="G26" s="9">
        <f t="shared" si="1"/>
        <v>1887945.46</v>
      </c>
    </row>
    <row r="27" spans="1:14" ht="27.75" customHeight="1" x14ac:dyDescent="0.25">
      <c r="A27" s="27" t="s">
        <v>34</v>
      </c>
      <c r="B27" s="9"/>
      <c r="C27" s="9">
        <v>123970.09</v>
      </c>
      <c r="D27" s="9"/>
      <c r="E27" s="9"/>
      <c r="F27" s="9"/>
      <c r="G27" s="9">
        <f t="shared" si="1"/>
        <v>123970.09</v>
      </c>
    </row>
    <row r="28" spans="1:14" ht="29.25" customHeight="1" x14ac:dyDescent="0.25">
      <c r="A28" s="29" t="s">
        <v>35</v>
      </c>
      <c r="B28" s="9"/>
      <c r="C28" s="19">
        <v>22360</v>
      </c>
      <c r="D28" s="9"/>
      <c r="E28" s="9"/>
      <c r="F28" s="9"/>
      <c r="G28" s="9">
        <f t="shared" si="1"/>
        <v>22360</v>
      </c>
    </row>
    <row r="29" spans="1:14" ht="31.5" customHeight="1" x14ac:dyDescent="0.25">
      <c r="A29" s="27" t="s">
        <v>36</v>
      </c>
      <c r="B29" s="9"/>
      <c r="C29" s="19">
        <v>1248</v>
      </c>
      <c r="D29" s="9"/>
      <c r="E29" s="9"/>
      <c r="F29" s="9"/>
      <c r="G29" s="9">
        <f t="shared" si="1"/>
        <v>1248</v>
      </c>
    </row>
    <row r="30" spans="1:14" ht="41.25" customHeight="1" x14ac:dyDescent="0.25">
      <c r="A30" s="29" t="s">
        <v>37</v>
      </c>
      <c r="B30" s="9"/>
      <c r="C30" s="19">
        <f>187941.23+93472.39</f>
        <v>281413.62</v>
      </c>
      <c r="D30" s="9"/>
      <c r="E30" s="9"/>
      <c r="F30" s="9"/>
      <c r="G30" s="9">
        <f t="shared" si="1"/>
        <v>281413.62</v>
      </c>
    </row>
    <row r="31" spans="1:14" s="22" customFormat="1" ht="18" customHeight="1" x14ac:dyDescent="0.25">
      <c r="A31" s="20" t="s">
        <v>38</v>
      </c>
      <c r="B31" s="12"/>
      <c r="C31" s="21">
        <f>23913.6+136287.6</f>
        <v>160201.20000000001</v>
      </c>
      <c r="D31" s="12"/>
      <c r="E31" s="12"/>
      <c r="F31" s="12"/>
      <c r="G31" s="12">
        <f t="shared" si="1"/>
        <v>160201.20000000001</v>
      </c>
    </row>
    <row r="32" spans="1:14" s="26" customFormat="1" ht="16.5" customHeight="1" x14ac:dyDescent="0.25">
      <c r="A32" s="23" t="s">
        <v>42</v>
      </c>
      <c r="B32" s="24"/>
      <c r="C32" s="25">
        <v>405120</v>
      </c>
      <c r="D32" s="24"/>
      <c r="E32" s="24"/>
      <c r="F32" s="24"/>
      <c r="G32" s="12">
        <f t="shared" ref="G32:G52" si="2">SUM(B32:F32)</f>
        <v>405120</v>
      </c>
    </row>
    <row r="33" spans="1:14" s="22" customFormat="1" ht="33" customHeight="1" x14ac:dyDescent="0.25">
      <c r="A33" s="20" t="s">
        <v>43</v>
      </c>
      <c r="B33" s="12"/>
      <c r="C33" s="21">
        <v>49541</v>
      </c>
      <c r="D33" s="12"/>
      <c r="E33" s="12"/>
      <c r="F33" s="12"/>
      <c r="G33" s="12">
        <f t="shared" si="2"/>
        <v>49541</v>
      </c>
    </row>
    <row r="34" spans="1:14" s="22" customFormat="1" ht="27" customHeight="1" x14ac:dyDescent="0.25">
      <c r="A34" s="27" t="s">
        <v>44</v>
      </c>
      <c r="B34" s="12"/>
      <c r="C34" s="21">
        <v>47708</v>
      </c>
      <c r="D34" s="12"/>
      <c r="E34" s="12"/>
      <c r="F34" s="12"/>
      <c r="G34" s="12">
        <f t="shared" si="2"/>
        <v>47708</v>
      </c>
      <c r="N34" s="28"/>
    </row>
    <row r="35" spans="1:14" s="22" customFormat="1" ht="27" customHeight="1" x14ac:dyDescent="0.25">
      <c r="A35" s="27" t="s">
        <v>45</v>
      </c>
      <c r="B35" s="12"/>
      <c r="C35" s="21">
        <v>47813.599999999999</v>
      </c>
      <c r="D35" s="12"/>
      <c r="E35" s="12"/>
      <c r="F35" s="12"/>
      <c r="G35" s="12">
        <f t="shared" si="2"/>
        <v>47813.599999999999</v>
      </c>
      <c r="N35" s="28"/>
    </row>
    <row r="36" spans="1:14" ht="26.25" customHeight="1" x14ac:dyDescent="0.25">
      <c r="A36" s="27" t="s">
        <v>46</v>
      </c>
      <c r="B36" s="9"/>
      <c r="C36" s="19">
        <v>47922</v>
      </c>
      <c r="D36" s="9"/>
      <c r="E36" s="9"/>
      <c r="F36" s="9"/>
      <c r="G36" s="9">
        <f t="shared" si="2"/>
        <v>47922</v>
      </c>
      <c r="N36" s="30"/>
    </row>
    <row r="37" spans="1:14" ht="31.5" customHeight="1" x14ac:dyDescent="0.25">
      <c r="A37" s="27" t="s">
        <v>47</v>
      </c>
      <c r="B37" s="9"/>
      <c r="C37" s="19">
        <v>54240</v>
      </c>
      <c r="D37" s="9"/>
      <c r="E37" s="9"/>
      <c r="F37" s="9"/>
      <c r="G37" s="9">
        <f t="shared" si="2"/>
        <v>54240</v>
      </c>
    </row>
    <row r="38" spans="1:14" s="22" customFormat="1" ht="28.5" customHeight="1" x14ac:dyDescent="0.25">
      <c r="A38" s="27" t="s">
        <v>48</v>
      </c>
      <c r="B38" s="12"/>
      <c r="C38" s="21">
        <v>34762</v>
      </c>
      <c r="D38" s="12"/>
      <c r="E38" s="12"/>
      <c r="F38" s="12"/>
      <c r="G38" s="12">
        <f t="shared" si="2"/>
        <v>34762</v>
      </c>
    </row>
    <row r="39" spans="1:14" ht="13.5" hidden="1" customHeight="1" x14ac:dyDescent="0.25">
      <c r="A39" s="29"/>
      <c r="B39" s="9"/>
      <c r="C39" s="19"/>
      <c r="D39" s="9"/>
      <c r="E39" s="9"/>
      <c r="F39" s="9"/>
      <c r="G39" s="9">
        <f t="shared" si="2"/>
        <v>0</v>
      </c>
    </row>
    <row r="40" spans="1:14" ht="26.25" hidden="1" customHeight="1" x14ac:dyDescent="0.25">
      <c r="A40" s="29"/>
      <c r="B40" s="9"/>
      <c r="C40" s="19"/>
      <c r="D40" s="9"/>
      <c r="E40" s="9"/>
      <c r="F40" s="9"/>
      <c r="G40" s="9">
        <f t="shared" si="2"/>
        <v>0</v>
      </c>
    </row>
    <row r="41" spans="1:14" ht="14.25" hidden="1" customHeight="1" x14ac:dyDescent="0.25">
      <c r="A41" s="29"/>
      <c r="B41" s="9"/>
      <c r="C41" s="19"/>
      <c r="D41" s="9"/>
      <c r="E41" s="9"/>
      <c r="F41" s="9"/>
      <c r="G41" s="9">
        <f t="shared" si="2"/>
        <v>0</v>
      </c>
    </row>
    <row r="42" spans="1:14" s="22" customFormat="1" ht="39" hidden="1" customHeight="1" x14ac:dyDescent="0.25">
      <c r="A42" s="27"/>
      <c r="B42" s="12"/>
      <c r="C42" s="21"/>
      <c r="D42" s="12"/>
      <c r="E42" s="12"/>
      <c r="F42" s="12"/>
      <c r="G42" s="12">
        <f t="shared" si="2"/>
        <v>0</v>
      </c>
    </row>
    <row r="43" spans="1:14" s="22" customFormat="1" ht="13.5" hidden="1" customHeight="1" x14ac:dyDescent="0.25">
      <c r="A43" s="27"/>
      <c r="B43" s="12"/>
      <c r="C43" s="21"/>
      <c r="D43" s="12"/>
      <c r="E43" s="12"/>
      <c r="F43" s="12"/>
      <c r="G43" s="12">
        <f t="shared" si="2"/>
        <v>0</v>
      </c>
    </row>
    <row r="44" spans="1:14" ht="18" hidden="1" customHeight="1" x14ac:dyDescent="0.25">
      <c r="A44" s="20"/>
      <c r="B44" s="9"/>
      <c r="C44" s="9"/>
      <c r="D44" s="9"/>
      <c r="E44" s="9"/>
      <c r="F44" s="9"/>
      <c r="G44" s="12">
        <f t="shared" si="2"/>
        <v>0</v>
      </c>
    </row>
    <row r="45" spans="1:14" ht="30" hidden="1" customHeight="1" x14ac:dyDescent="0.25">
      <c r="A45" s="20"/>
      <c r="B45" s="9"/>
      <c r="C45" s="9"/>
      <c r="D45" s="9"/>
      <c r="E45" s="9"/>
      <c r="F45" s="9"/>
      <c r="G45" s="12">
        <f t="shared" si="2"/>
        <v>0</v>
      </c>
    </row>
    <row r="46" spans="1:14" s="22" customFormat="1" ht="30" hidden="1" customHeight="1" x14ac:dyDescent="0.25">
      <c r="A46" s="20"/>
      <c r="B46" s="12"/>
      <c r="C46" s="12"/>
      <c r="D46" s="12"/>
      <c r="E46" s="12"/>
      <c r="F46" s="12"/>
      <c r="G46" s="12">
        <f t="shared" si="2"/>
        <v>0</v>
      </c>
    </row>
    <row r="47" spans="1:14" s="22" customFormat="1" ht="13.5" hidden="1" customHeight="1" x14ac:dyDescent="0.25">
      <c r="A47" s="20"/>
      <c r="B47" s="12"/>
      <c r="C47" s="12"/>
      <c r="D47" s="12"/>
      <c r="E47" s="12"/>
      <c r="F47" s="12"/>
      <c r="G47" s="12">
        <f t="shared" si="2"/>
        <v>0</v>
      </c>
    </row>
    <row r="48" spans="1:14" s="22" customFormat="1" ht="30" hidden="1" customHeight="1" x14ac:dyDescent="0.25">
      <c r="A48" s="20"/>
      <c r="B48" s="12"/>
      <c r="C48" s="12"/>
      <c r="D48" s="12"/>
      <c r="E48" s="12"/>
      <c r="F48" s="12"/>
      <c r="G48" s="12">
        <f t="shared" si="2"/>
        <v>0</v>
      </c>
    </row>
    <row r="49" spans="1:14" s="22" customFormat="1" ht="13.5" hidden="1" customHeight="1" x14ac:dyDescent="0.25">
      <c r="A49" s="20"/>
      <c r="B49" s="12"/>
      <c r="C49" s="12"/>
      <c r="D49" s="12"/>
      <c r="E49" s="12"/>
      <c r="F49" s="12"/>
      <c r="G49" s="12">
        <f t="shared" si="2"/>
        <v>0</v>
      </c>
    </row>
    <row r="50" spans="1:14" s="22" customFormat="1" ht="30" hidden="1" customHeight="1" x14ac:dyDescent="0.25">
      <c r="A50" s="20"/>
      <c r="B50" s="12"/>
      <c r="C50" s="12"/>
      <c r="D50" s="12"/>
      <c r="E50" s="12"/>
      <c r="F50" s="12"/>
      <c r="G50" s="12">
        <f t="shared" si="2"/>
        <v>0</v>
      </c>
    </row>
    <row r="51" spans="1:14" s="22" customFormat="1" ht="13.5" hidden="1" customHeight="1" x14ac:dyDescent="0.25">
      <c r="A51" s="20"/>
      <c r="B51" s="12"/>
      <c r="C51" s="12"/>
      <c r="D51" s="12"/>
      <c r="E51" s="12"/>
      <c r="F51" s="12"/>
      <c r="G51" s="12">
        <f t="shared" si="2"/>
        <v>0</v>
      </c>
    </row>
    <row r="52" spans="1:14" s="22" customFormat="1" ht="13.5" hidden="1" customHeight="1" x14ac:dyDescent="0.25">
      <c r="A52" s="20"/>
      <c r="B52" s="12"/>
      <c r="C52" s="12"/>
      <c r="D52" s="12"/>
      <c r="E52" s="12"/>
      <c r="F52" s="12"/>
      <c r="G52" s="12">
        <f t="shared" si="2"/>
        <v>0</v>
      </c>
    </row>
    <row r="53" spans="1:14" ht="15.75" customHeight="1" x14ac:dyDescent="0.25">
      <c r="A53" s="18" t="s">
        <v>27</v>
      </c>
      <c r="B53" s="9">
        <f t="shared" ref="B53" si="3">SUM(B25:B46)</f>
        <v>0</v>
      </c>
      <c r="C53" s="9">
        <f>SUM(C25:C52)</f>
        <v>3168424.97</v>
      </c>
      <c r="D53" s="9">
        <f>SUM(D25:D47)</f>
        <v>0</v>
      </c>
      <c r="E53" s="9">
        <f>SUM(E25:E47)</f>
        <v>0</v>
      </c>
      <c r="F53" s="9">
        <f>SUM(F25:F47)</f>
        <v>0</v>
      </c>
      <c r="G53" s="9">
        <f>SUM(G25:G52)</f>
        <v>3168424.97</v>
      </c>
    </row>
    <row r="54" spans="1:14" ht="18" customHeight="1" x14ac:dyDescent="0.25">
      <c r="A54" s="18" t="s">
        <v>28</v>
      </c>
      <c r="B54" s="9">
        <f>B23-B53</f>
        <v>23488930.829999998</v>
      </c>
      <c r="C54" s="9">
        <f>C23-C53</f>
        <v>127297687.93000001</v>
      </c>
      <c r="D54" s="9"/>
      <c r="E54" s="9"/>
      <c r="F54" s="9">
        <f>F23-F53</f>
        <v>31251</v>
      </c>
      <c r="G54" s="9">
        <f>G23-G53</f>
        <v>150817869.75999999</v>
      </c>
      <c r="N54" s="30"/>
    </row>
    <row r="55" spans="1:14" ht="13.5" customHeight="1" x14ac:dyDescent="0.25">
      <c r="A55" s="31"/>
      <c r="B55" s="32"/>
      <c r="C55" s="32"/>
      <c r="D55" s="32"/>
      <c r="E55" s="32"/>
      <c r="F55" s="32"/>
      <c r="G55" s="32"/>
      <c r="N55" s="30"/>
    </row>
    <row r="56" spans="1:14" ht="13.5" customHeight="1" x14ac:dyDescent="0.25">
      <c r="A56" s="31"/>
      <c r="B56" s="32"/>
      <c r="C56" s="32"/>
      <c r="D56" s="32"/>
      <c r="E56" s="32"/>
      <c r="F56" s="32"/>
      <c r="G56" s="32"/>
    </row>
    <row r="57" spans="1:14" ht="45.75" customHeight="1" x14ac:dyDescent="0.25">
      <c r="A57" s="33"/>
      <c r="B57" s="34"/>
      <c r="C57" s="45" t="s">
        <v>29</v>
      </c>
      <c r="D57" s="45"/>
      <c r="E57" s="45"/>
      <c r="F57" s="45"/>
      <c r="G57" s="45"/>
    </row>
    <row r="58" spans="1:14" ht="13.5" customHeight="1" x14ac:dyDescent="0.25">
      <c r="A58" s="33"/>
      <c r="B58" s="34"/>
      <c r="C58" s="34"/>
      <c r="D58" s="35"/>
      <c r="E58" s="35"/>
      <c r="F58" s="35"/>
      <c r="G58" s="35"/>
    </row>
    <row r="59" spans="1:14" ht="17.25" customHeight="1" x14ac:dyDescent="0.25">
      <c r="A59" s="33"/>
      <c r="B59" s="34"/>
      <c r="C59" s="34"/>
      <c r="D59" s="34"/>
      <c r="E59" s="46" t="s">
        <v>30</v>
      </c>
      <c r="F59" s="46"/>
      <c r="G59" s="46"/>
    </row>
    <row r="60" spans="1:14" x14ac:dyDescent="0.25">
      <c r="A60" s="36"/>
      <c r="B60" s="32"/>
      <c r="C60" s="34"/>
      <c r="D60" s="37"/>
      <c r="E60" s="47" t="s">
        <v>31</v>
      </c>
      <c r="F60" s="47"/>
      <c r="G60" s="47"/>
    </row>
    <row r="61" spans="1:14" x14ac:dyDescent="0.25">
      <c r="A61" s="30"/>
      <c r="N61" s="38"/>
    </row>
    <row r="62" spans="1:14" x14ac:dyDescent="0.25">
      <c r="A62" s="30"/>
      <c r="N62" s="38"/>
    </row>
    <row r="63" spans="1:14" x14ac:dyDescent="0.25">
      <c r="A63" s="30"/>
      <c r="B63" s="43"/>
      <c r="C63" s="43"/>
      <c r="D63" s="43"/>
      <c r="E63" s="43"/>
      <c r="F63" s="43"/>
      <c r="N63" s="38"/>
    </row>
    <row r="64" spans="1:14" x14ac:dyDescent="0.25">
      <c r="B64" s="43"/>
      <c r="C64" s="43"/>
      <c r="D64" s="43"/>
      <c r="E64" s="43"/>
      <c r="F64" s="43"/>
      <c r="N64" s="38"/>
    </row>
    <row r="65" spans="1:14" x14ac:dyDescent="0.25">
      <c r="B65" s="43"/>
      <c r="C65" s="43"/>
      <c r="D65" s="43"/>
      <c r="E65" s="43"/>
      <c r="F65" s="44"/>
      <c r="N65" s="30"/>
    </row>
    <row r="66" spans="1:14" x14ac:dyDescent="0.25">
      <c r="B66" s="43"/>
      <c r="C66" s="43"/>
      <c r="D66" s="43"/>
      <c r="E66" s="43"/>
      <c r="F66" s="43"/>
    </row>
    <row r="67" spans="1:14" s="38" customFormat="1" x14ac:dyDescent="0.25">
      <c r="A67" s="3"/>
      <c r="B67" s="43"/>
      <c r="C67" s="43"/>
      <c r="D67" s="43"/>
      <c r="E67" s="43"/>
      <c r="F67" s="43"/>
      <c r="H67" s="3"/>
      <c r="I67" s="3"/>
      <c r="J67" s="3"/>
      <c r="K67" s="3"/>
      <c r="L67" s="3"/>
      <c r="M67" s="3"/>
      <c r="N67" s="3"/>
    </row>
    <row r="68" spans="1:14" s="38" customFormat="1" x14ac:dyDescent="0.25">
      <c r="A68" s="3"/>
      <c r="B68" s="43"/>
      <c r="C68" s="32"/>
      <c r="D68" s="43"/>
      <c r="E68" s="43"/>
      <c r="F68" s="43"/>
      <c r="H68" s="3"/>
      <c r="I68" s="3"/>
      <c r="J68" s="3"/>
      <c r="K68" s="3"/>
      <c r="L68" s="3"/>
      <c r="M68" s="3"/>
      <c r="N68" s="3"/>
    </row>
    <row r="69" spans="1:14" x14ac:dyDescent="0.25">
      <c r="B69" s="43"/>
      <c r="C69" s="43"/>
      <c r="D69" s="43"/>
      <c r="E69" s="43"/>
      <c r="F69" s="43"/>
    </row>
    <row r="70" spans="1:14" s="38" customFormat="1" x14ac:dyDescent="0.25">
      <c r="A70" s="3"/>
      <c r="B70" s="43"/>
      <c r="C70" s="32"/>
      <c r="D70" s="43"/>
      <c r="E70" s="43"/>
      <c r="F70" s="43"/>
      <c r="H70" s="3"/>
      <c r="I70" s="3"/>
      <c r="J70" s="3"/>
      <c r="K70" s="3"/>
      <c r="L70" s="3"/>
      <c r="M70" s="3"/>
      <c r="N70" s="3"/>
    </row>
    <row r="71" spans="1:14" s="38" customFormat="1" x14ac:dyDescent="0.25">
      <c r="A71" s="3"/>
      <c r="B71" s="43"/>
      <c r="C71" s="32"/>
      <c r="D71" s="43"/>
      <c r="E71" s="43"/>
      <c r="F71" s="43"/>
      <c r="H71" s="3"/>
      <c r="I71" s="3"/>
      <c r="J71" s="3"/>
      <c r="K71" s="3"/>
      <c r="L71" s="3"/>
      <c r="M71" s="3"/>
      <c r="N71" s="3"/>
    </row>
    <row r="72" spans="1:14" x14ac:dyDescent="0.25">
      <c r="B72" s="43"/>
      <c r="C72" s="43"/>
      <c r="D72" s="43"/>
      <c r="E72" s="43"/>
      <c r="F72" s="43"/>
    </row>
  </sheetData>
  <mergeCells count="12">
    <mergeCell ref="C57:G57"/>
    <mergeCell ref="E59:G59"/>
    <mergeCell ref="E60:G60"/>
    <mergeCell ref="A4:G4"/>
    <mergeCell ref="A5:G5"/>
    <mergeCell ref="A6:G6"/>
    <mergeCell ref="A8:A9"/>
    <mergeCell ref="B8:C8"/>
    <mergeCell ref="D8:D9"/>
    <mergeCell ref="E8:E9"/>
    <mergeCell ref="F8:F9"/>
    <mergeCell ref="G8:G9"/>
  </mergeCells>
  <printOptions horizontalCentered="1"/>
  <pageMargins left="0.25" right="0.5" top="0.5" bottom="0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69"/>
  <sheetViews>
    <sheetView topLeftCell="A51" workbookViewId="0">
      <selection activeCell="A72" sqref="A71:A72"/>
    </sheetView>
  </sheetViews>
  <sheetFormatPr defaultRowHeight="15" x14ac:dyDescent="0.25"/>
  <cols>
    <col min="1" max="1" width="49.28515625" style="3" customWidth="1"/>
    <col min="2" max="2" width="14.7109375" style="38" customWidth="1"/>
    <col min="3" max="3" width="17.42578125" style="38" customWidth="1"/>
    <col min="4" max="4" width="8.85546875" style="38" hidden="1" customWidth="1"/>
    <col min="5" max="5" width="8.28515625" style="38" hidden="1" customWidth="1"/>
    <col min="6" max="6" width="13.28515625" style="38" customWidth="1"/>
    <col min="7" max="7" width="15.28515625" style="38" customWidth="1"/>
    <col min="8" max="8" width="1.7109375" style="3" customWidth="1"/>
    <col min="9" max="13" width="9.140625" style="3" hidden="1" customWidth="1"/>
    <col min="14" max="14" width="15.42578125" style="3" customWidth="1"/>
    <col min="15" max="16384" width="9.140625" style="3"/>
  </cols>
  <sheetData>
    <row r="1" spans="1:14" ht="15.75" x14ac:dyDescent="0.25">
      <c r="A1" s="1" t="s">
        <v>0</v>
      </c>
      <c r="B1" s="2"/>
      <c r="C1" s="2"/>
      <c r="D1" s="2"/>
      <c r="E1" s="2"/>
      <c r="F1" s="2"/>
      <c r="G1" s="2"/>
    </row>
    <row r="2" spans="1:14" ht="15.75" x14ac:dyDescent="0.25">
      <c r="A2" s="2" t="s">
        <v>1</v>
      </c>
      <c r="B2" s="2"/>
      <c r="C2" s="2"/>
      <c r="D2" s="2"/>
      <c r="E2" s="2"/>
      <c r="F2" s="2"/>
      <c r="G2" s="2"/>
    </row>
    <row r="3" spans="1:14" ht="13.5" customHeight="1" x14ac:dyDescent="0.25">
      <c r="A3" s="2"/>
      <c r="B3" s="2"/>
      <c r="C3" s="2"/>
      <c r="D3" s="2"/>
      <c r="E3" s="2"/>
      <c r="F3" s="2"/>
      <c r="G3" s="2"/>
    </row>
    <row r="4" spans="1:14" ht="13.5" customHeight="1" x14ac:dyDescent="0.25">
      <c r="A4" s="48" t="s">
        <v>2</v>
      </c>
      <c r="B4" s="48"/>
      <c r="C4" s="48"/>
      <c r="D4" s="48"/>
      <c r="E4" s="48"/>
      <c r="F4" s="48"/>
      <c r="G4" s="48"/>
    </row>
    <row r="5" spans="1:14" ht="13.5" customHeight="1" x14ac:dyDescent="0.25">
      <c r="A5" s="48" t="s">
        <v>32</v>
      </c>
      <c r="B5" s="48"/>
      <c r="C5" s="48"/>
      <c r="D5" s="48"/>
      <c r="E5" s="48"/>
      <c r="F5" s="48"/>
      <c r="G5" s="48"/>
    </row>
    <row r="6" spans="1:14" s="4" customFormat="1" ht="13.5" customHeight="1" x14ac:dyDescent="0.25">
      <c r="A6" s="48" t="s">
        <v>3</v>
      </c>
      <c r="B6" s="48"/>
      <c r="C6" s="48"/>
      <c r="D6" s="48"/>
      <c r="E6" s="48"/>
      <c r="F6" s="48"/>
      <c r="G6" s="48"/>
    </row>
    <row r="7" spans="1:14" s="4" customFormat="1" ht="13.5" customHeight="1" x14ac:dyDescent="0.25">
      <c r="A7" s="5"/>
      <c r="B7" s="5"/>
      <c r="C7" s="5"/>
      <c r="D7" s="5"/>
      <c r="E7" s="5"/>
      <c r="F7" s="5"/>
      <c r="G7" s="5"/>
    </row>
    <row r="8" spans="1:14" s="4" customFormat="1" ht="13.5" customHeight="1" x14ac:dyDescent="0.25">
      <c r="A8" s="58" t="s">
        <v>4</v>
      </c>
      <c r="B8" s="51" t="s">
        <v>5</v>
      </c>
      <c r="C8" s="52"/>
      <c r="D8" s="53" t="s">
        <v>6</v>
      </c>
      <c r="E8" s="55" t="s">
        <v>7</v>
      </c>
      <c r="F8" s="56" t="s">
        <v>8</v>
      </c>
      <c r="G8" s="53" t="s">
        <v>9</v>
      </c>
    </row>
    <row r="9" spans="1:14" s="4" customFormat="1" ht="42.75" customHeight="1" x14ac:dyDescent="0.25">
      <c r="A9" s="59"/>
      <c r="B9" s="6" t="s">
        <v>10</v>
      </c>
      <c r="C9" s="7" t="s">
        <v>11</v>
      </c>
      <c r="D9" s="54"/>
      <c r="E9" s="55"/>
      <c r="F9" s="57"/>
      <c r="G9" s="54"/>
    </row>
    <row r="10" spans="1:14" s="4" customFormat="1" ht="13.5" customHeight="1" x14ac:dyDescent="0.25">
      <c r="A10" s="8" t="s">
        <v>12</v>
      </c>
      <c r="B10" s="9"/>
      <c r="C10" s="9"/>
      <c r="D10" s="9"/>
      <c r="E10" s="9"/>
      <c r="F10" s="9"/>
      <c r="G10" s="9"/>
      <c r="N10" s="10"/>
    </row>
    <row r="11" spans="1:14" s="4" customFormat="1" ht="13.5" customHeight="1" x14ac:dyDescent="0.25">
      <c r="A11" s="8" t="s">
        <v>13</v>
      </c>
      <c r="B11" s="9">
        <v>23400000</v>
      </c>
      <c r="C11" s="9">
        <v>54600000</v>
      </c>
      <c r="D11" s="9"/>
      <c r="E11" s="9"/>
      <c r="F11" s="9"/>
      <c r="G11" s="9">
        <f>SUM(B11:F11)</f>
        <v>78000000</v>
      </c>
      <c r="N11" s="10"/>
    </row>
    <row r="12" spans="1:14" s="4" customFormat="1" ht="13.5" customHeight="1" x14ac:dyDescent="0.25">
      <c r="A12" s="8" t="s">
        <v>14</v>
      </c>
      <c r="B12" s="9"/>
      <c r="C12" s="9">
        <v>17735913.640000001</v>
      </c>
      <c r="D12" s="9"/>
      <c r="E12" s="9"/>
      <c r="F12" s="9"/>
      <c r="G12" s="9">
        <f>SUM(B12:F12)</f>
        <v>17735913.640000001</v>
      </c>
    </row>
    <row r="13" spans="1:14" s="13" customFormat="1" ht="30" customHeight="1" x14ac:dyDescent="0.25">
      <c r="A13" s="11" t="s">
        <v>15</v>
      </c>
      <c r="B13" s="12">
        <v>0</v>
      </c>
      <c r="C13" s="12">
        <f>38571813.34-31251</f>
        <v>38540562.340000004</v>
      </c>
      <c r="D13" s="12"/>
      <c r="E13" s="12"/>
      <c r="F13" s="12"/>
      <c r="G13" s="12">
        <f>SUM(C13:F13)</f>
        <v>38540562.340000004</v>
      </c>
      <c r="N13" s="14" t="s">
        <v>16</v>
      </c>
    </row>
    <row r="14" spans="1:14" s="4" customFormat="1" ht="15.75" customHeight="1" x14ac:dyDescent="0.25">
      <c r="A14" s="15" t="s">
        <v>17</v>
      </c>
      <c r="B14" s="9">
        <f>B11+B13</f>
        <v>23400000</v>
      </c>
      <c r="C14" s="9">
        <f>C11+C13+C12</f>
        <v>110876475.98</v>
      </c>
      <c r="D14" s="9"/>
      <c r="E14" s="9"/>
      <c r="F14" s="9">
        <f>SUM(F11:F13)</f>
        <v>0</v>
      </c>
      <c r="G14" s="9">
        <f>SUM(G11:G13)</f>
        <v>134276475.98000002</v>
      </c>
    </row>
    <row r="15" spans="1:14" s="4" customFormat="1" ht="13.5" customHeight="1" x14ac:dyDescent="0.25">
      <c r="A15" s="8" t="s">
        <v>18</v>
      </c>
      <c r="B15" s="9"/>
      <c r="C15" s="9"/>
      <c r="D15" s="9"/>
      <c r="E15" s="9"/>
      <c r="F15" s="9"/>
      <c r="G15" s="9"/>
    </row>
    <row r="16" spans="1:14" s="4" customFormat="1" ht="13.5" customHeight="1" x14ac:dyDescent="0.25">
      <c r="A16" s="16" t="s">
        <v>19</v>
      </c>
      <c r="B16" s="9"/>
      <c r="C16" s="9"/>
      <c r="D16" s="9"/>
      <c r="E16" s="9"/>
      <c r="F16" s="9"/>
      <c r="G16" s="9"/>
    </row>
    <row r="17" spans="1:14" s="4" customFormat="1" ht="13.5" customHeight="1" x14ac:dyDescent="0.25">
      <c r="A17" s="8" t="s">
        <v>20</v>
      </c>
      <c r="B17" s="9"/>
      <c r="C17" s="9"/>
      <c r="D17" s="9"/>
      <c r="E17" s="9"/>
      <c r="F17" s="9">
        <v>30000</v>
      </c>
      <c r="G17" s="9">
        <f>SUM(B17:F17)</f>
        <v>30000</v>
      </c>
      <c r="N17" s="10"/>
    </row>
    <row r="18" spans="1:14" s="4" customFormat="1" ht="13.5" customHeight="1" x14ac:dyDescent="0.25">
      <c r="A18" s="8" t="s">
        <v>21</v>
      </c>
      <c r="B18" s="9"/>
      <c r="C18" s="9"/>
      <c r="D18" s="9"/>
      <c r="E18" s="9"/>
      <c r="F18" s="9">
        <v>1251</v>
      </c>
      <c r="G18" s="9">
        <f>SUM(B18:F18)</f>
        <v>1251</v>
      </c>
      <c r="N18" s="10"/>
    </row>
    <row r="19" spans="1:14" s="4" customFormat="1" ht="13.5" customHeight="1" x14ac:dyDescent="0.25">
      <c r="A19" s="8" t="s">
        <v>22</v>
      </c>
      <c r="B19" s="9"/>
      <c r="C19" s="9"/>
      <c r="D19" s="9"/>
      <c r="E19" s="9"/>
      <c r="F19" s="9"/>
      <c r="G19" s="9">
        <f>SUM(B19:F19)</f>
        <v>0</v>
      </c>
      <c r="N19" s="17"/>
    </row>
    <row r="20" spans="1:14" s="4" customFormat="1" ht="13.5" customHeight="1" x14ac:dyDescent="0.25">
      <c r="A20" s="8" t="s">
        <v>23</v>
      </c>
      <c r="B20" s="9">
        <v>0</v>
      </c>
      <c r="C20" s="9">
        <f>C17+C19</f>
        <v>0</v>
      </c>
      <c r="D20" s="9"/>
      <c r="E20" s="9"/>
      <c r="F20" s="9">
        <f>F17+F19+F18</f>
        <v>31251</v>
      </c>
      <c r="G20" s="9">
        <f>G17+G19+G18</f>
        <v>31251</v>
      </c>
    </row>
    <row r="21" spans="1:14" s="4" customFormat="1" ht="13.5" customHeight="1" x14ac:dyDescent="0.25">
      <c r="A21" s="8" t="s">
        <v>24</v>
      </c>
      <c r="B21" s="9">
        <f>B20+B14</f>
        <v>23400000</v>
      </c>
      <c r="C21" s="9">
        <f>SUM(C14+C20)</f>
        <v>110876475.98</v>
      </c>
      <c r="D21" s="9"/>
      <c r="E21" s="9"/>
      <c r="F21" s="9">
        <f>SUM(F20+F14)</f>
        <v>31251</v>
      </c>
      <c r="G21" s="9">
        <f>G14+G20</f>
        <v>134307726.98000002</v>
      </c>
      <c r="N21" s="10"/>
    </row>
    <row r="22" spans="1:14" s="4" customFormat="1" ht="13.5" customHeight="1" x14ac:dyDescent="0.25">
      <c r="A22" s="8" t="s">
        <v>25</v>
      </c>
      <c r="B22" s="9"/>
      <c r="C22" s="9"/>
      <c r="D22" s="9"/>
      <c r="E22" s="9"/>
      <c r="F22" s="9"/>
      <c r="G22" s="9"/>
    </row>
    <row r="23" spans="1:14" s="4" customFormat="1" ht="15.75" customHeight="1" x14ac:dyDescent="0.25">
      <c r="A23" s="8" t="s">
        <v>33</v>
      </c>
      <c r="B23" s="9"/>
      <c r="C23" s="9">
        <v>4180</v>
      </c>
      <c r="D23" s="9"/>
      <c r="E23" s="9"/>
      <c r="F23" s="9"/>
      <c r="G23" s="9">
        <f t="shared" ref="G23:G29" si="0">SUM(B23:F23)</f>
        <v>4180</v>
      </c>
    </row>
    <row r="24" spans="1:14" s="4" customFormat="1" ht="30.75" customHeight="1" x14ac:dyDescent="0.25">
      <c r="A24" s="20" t="s">
        <v>26</v>
      </c>
      <c r="B24" s="9"/>
      <c r="C24" s="9">
        <v>280419.53000000003</v>
      </c>
      <c r="D24" s="9"/>
      <c r="E24" s="9"/>
      <c r="F24" s="9"/>
      <c r="G24" s="9">
        <f t="shared" si="0"/>
        <v>280419.53000000003</v>
      </c>
    </row>
    <row r="25" spans="1:14" ht="27.75" customHeight="1" x14ac:dyDescent="0.25">
      <c r="A25" s="27" t="s">
        <v>34</v>
      </c>
      <c r="B25" s="9"/>
      <c r="C25" s="9">
        <v>123970.09</v>
      </c>
      <c r="D25" s="9"/>
      <c r="E25" s="9"/>
      <c r="F25" s="9"/>
      <c r="G25" s="9">
        <f t="shared" si="0"/>
        <v>123970.09</v>
      </c>
    </row>
    <row r="26" spans="1:14" ht="29.25" customHeight="1" x14ac:dyDescent="0.25">
      <c r="A26" s="29" t="s">
        <v>35</v>
      </c>
      <c r="B26" s="9"/>
      <c r="C26" s="19">
        <v>22360</v>
      </c>
      <c r="D26" s="9"/>
      <c r="E26" s="9"/>
      <c r="F26" s="9"/>
      <c r="G26" s="9">
        <f t="shared" si="0"/>
        <v>22360</v>
      </c>
    </row>
    <row r="27" spans="1:14" ht="31.5" customHeight="1" x14ac:dyDescent="0.25">
      <c r="A27" s="27" t="s">
        <v>36</v>
      </c>
      <c r="B27" s="9"/>
      <c r="C27" s="19">
        <v>1248</v>
      </c>
      <c r="D27" s="9"/>
      <c r="E27" s="9"/>
      <c r="F27" s="9"/>
      <c r="G27" s="9">
        <f t="shared" si="0"/>
        <v>1248</v>
      </c>
    </row>
    <row r="28" spans="1:14" ht="41.25" customHeight="1" x14ac:dyDescent="0.25">
      <c r="A28" s="29" t="s">
        <v>37</v>
      </c>
      <c r="B28" s="9"/>
      <c r="C28" s="19">
        <v>187941.23</v>
      </c>
      <c r="D28" s="9"/>
      <c r="E28" s="9"/>
      <c r="F28" s="9"/>
      <c r="G28" s="9">
        <f t="shared" si="0"/>
        <v>187941.23</v>
      </c>
    </row>
    <row r="29" spans="1:14" s="22" customFormat="1" ht="18" customHeight="1" x14ac:dyDescent="0.25">
      <c r="A29" s="20" t="s">
        <v>38</v>
      </c>
      <c r="B29" s="12"/>
      <c r="C29" s="21">
        <v>23913.599999999999</v>
      </c>
      <c r="D29" s="12"/>
      <c r="E29" s="12"/>
      <c r="F29" s="12"/>
      <c r="G29" s="12">
        <f t="shared" si="0"/>
        <v>23913.599999999999</v>
      </c>
    </row>
    <row r="30" spans="1:14" s="26" customFormat="1" ht="13.5" hidden="1" customHeight="1" x14ac:dyDescent="0.25">
      <c r="A30" s="23"/>
      <c r="B30" s="24"/>
      <c r="C30" s="25"/>
      <c r="D30" s="24"/>
      <c r="E30" s="24"/>
      <c r="F30" s="24"/>
      <c r="G30" s="12">
        <f t="shared" ref="G30:G50" si="1">SUM(B30:F30)</f>
        <v>0</v>
      </c>
    </row>
    <row r="31" spans="1:14" s="22" customFormat="1" ht="33" hidden="1" customHeight="1" x14ac:dyDescent="0.25">
      <c r="A31" s="20"/>
      <c r="B31" s="12"/>
      <c r="C31" s="21"/>
      <c r="D31" s="12"/>
      <c r="E31" s="12"/>
      <c r="F31" s="12"/>
      <c r="G31" s="12">
        <f t="shared" si="1"/>
        <v>0</v>
      </c>
    </row>
    <row r="32" spans="1:14" s="22" customFormat="1" ht="27" hidden="1" customHeight="1" x14ac:dyDescent="0.25">
      <c r="A32" s="27"/>
      <c r="B32" s="12"/>
      <c r="C32" s="21"/>
      <c r="D32" s="12"/>
      <c r="E32" s="12"/>
      <c r="F32" s="12"/>
      <c r="G32" s="12">
        <f t="shared" si="1"/>
        <v>0</v>
      </c>
      <c r="N32" s="28"/>
    </row>
    <row r="33" spans="1:14" s="22" customFormat="1" ht="27" hidden="1" customHeight="1" x14ac:dyDescent="0.25">
      <c r="A33" s="27"/>
      <c r="B33" s="12"/>
      <c r="C33" s="21"/>
      <c r="D33" s="12"/>
      <c r="E33" s="12"/>
      <c r="F33" s="12"/>
      <c r="G33" s="12">
        <f t="shared" si="1"/>
        <v>0</v>
      </c>
      <c r="N33" s="28"/>
    </row>
    <row r="34" spans="1:14" ht="13.5" hidden="1" customHeight="1" x14ac:dyDescent="0.25">
      <c r="A34" s="29"/>
      <c r="B34" s="9"/>
      <c r="C34" s="19"/>
      <c r="D34" s="9"/>
      <c r="E34" s="9"/>
      <c r="F34" s="9"/>
      <c r="G34" s="9">
        <f t="shared" si="1"/>
        <v>0</v>
      </c>
      <c r="N34" s="30"/>
    </row>
    <row r="35" spans="1:14" ht="13.5" hidden="1" customHeight="1" x14ac:dyDescent="0.25">
      <c r="A35" s="29"/>
      <c r="B35" s="9"/>
      <c r="C35" s="19"/>
      <c r="D35" s="9"/>
      <c r="E35" s="9"/>
      <c r="F35" s="9"/>
      <c r="G35" s="9">
        <f t="shared" si="1"/>
        <v>0</v>
      </c>
    </row>
    <row r="36" spans="1:14" s="22" customFormat="1" ht="39" hidden="1" customHeight="1" x14ac:dyDescent="0.25">
      <c r="A36" s="27"/>
      <c r="B36" s="12"/>
      <c r="C36" s="21"/>
      <c r="D36" s="12"/>
      <c r="E36" s="12"/>
      <c r="F36" s="12"/>
      <c r="G36" s="12">
        <f t="shared" si="1"/>
        <v>0</v>
      </c>
    </row>
    <row r="37" spans="1:14" ht="13.5" hidden="1" customHeight="1" x14ac:dyDescent="0.25">
      <c r="A37" s="29"/>
      <c r="B37" s="9"/>
      <c r="C37" s="19"/>
      <c r="D37" s="9"/>
      <c r="E37" s="9"/>
      <c r="F37" s="9"/>
      <c r="G37" s="9">
        <f t="shared" si="1"/>
        <v>0</v>
      </c>
    </row>
    <row r="38" spans="1:14" ht="26.25" hidden="1" customHeight="1" x14ac:dyDescent="0.25">
      <c r="A38" s="29"/>
      <c r="B38" s="9"/>
      <c r="C38" s="19"/>
      <c r="D38" s="9"/>
      <c r="E38" s="9"/>
      <c r="F38" s="9"/>
      <c r="G38" s="9">
        <f t="shared" si="1"/>
        <v>0</v>
      </c>
    </row>
    <row r="39" spans="1:14" ht="14.25" hidden="1" customHeight="1" x14ac:dyDescent="0.25">
      <c r="A39" s="29"/>
      <c r="B39" s="9"/>
      <c r="C39" s="19"/>
      <c r="D39" s="9"/>
      <c r="E39" s="9"/>
      <c r="F39" s="9"/>
      <c r="G39" s="9">
        <f t="shared" si="1"/>
        <v>0</v>
      </c>
    </row>
    <row r="40" spans="1:14" s="22" customFormat="1" ht="39" hidden="1" customHeight="1" x14ac:dyDescent="0.25">
      <c r="A40" s="27"/>
      <c r="B40" s="12"/>
      <c r="C40" s="21"/>
      <c r="D40" s="12"/>
      <c r="E40" s="12"/>
      <c r="F40" s="12"/>
      <c r="G40" s="12">
        <f t="shared" si="1"/>
        <v>0</v>
      </c>
    </row>
    <row r="41" spans="1:14" s="22" customFormat="1" ht="13.5" hidden="1" customHeight="1" x14ac:dyDescent="0.25">
      <c r="A41" s="27"/>
      <c r="B41" s="12"/>
      <c r="C41" s="21"/>
      <c r="D41" s="12"/>
      <c r="E41" s="12"/>
      <c r="F41" s="12"/>
      <c r="G41" s="12">
        <f t="shared" si="1"/>
        <v>0</v>
      </c>
    </row>
    <row r="42" spans="1:14" ht="18" hidden="1" customHeight="1" x14ac:dyDescent="0.25">
      <c r="A42" s="20"/>
      <c r="B42" s="9"/>
      <c r="C42" s="9"/>
      <c r="D42" s="9"/>
      <c r="E42" s="9"/>
      <c r="F42" s="9"/>
      <c r="G42" s="12">
        <f t="shared" si="1"/>
        <v>0</v>
      </c>
    </row>
    <row r="43" spans="1:14" ht="30" hidden="1" customHeight="1" x14ac:dyDescent="0.25">
      <c r="A43" s="20"/>
      <c r="B43" s="9"/>
      <c r="C43" s="9"/>
      <c r="D43" s="9"/>
      <c r="E43" s="9"/>
      <c r="F43" s="9"/>
      <c r="G43" s="12">
        <f t="shared" si="1"/>
        <v>0</v>
      </c>
    </row>
    <row r="44" spans="1:14" s="22" customFormat="1" ht="30" hidden="1" customHeight="1" x14ac:dyDescent="0.25">
      <c r="A44" s="20"/>
      <c r="B44" s="12"/>
      <c r="C44" s="12"/>
      <c r="D44" s="12"/>
      <c r="E44" s="12"/>
      <c r="F44" s="12"/>
      <c r="G44" s="12">
        <f t="shared" si="1"/>
        <v>0</v>
      </c>
    </row>
    <row r="45" spans="1:14" s="22" customFormat="1" ht="13.5" hidden="1" customHeight="1" x14ac:dyDescent="0.25">
      <c r="A45" s="20"/>
      <c r="B45" s="12"/>
      <c r="C45" s="12"/>
      <c r="D45" s="12"/>
      <c r="E45" s="12"/>
      <c r="F45" s="12"/>
      <c r="G45" s="12">
        <f t="shared" si="1"/>
        <v>0</v>
      </c>
    </row>
    <row r="46" spans="1:14" s="22" customFormat="1" ht="30" hidden="1" customHeight="1" x14ac:dyDescent="0.25">
      <c r="A46" s="20"/>
      <c r="B46" s="12"/>
      <c r="C46" s="12"/>
      <c r="D46" s="12"/>
      <c r="E46" s="12"/>
      <c r="F46" s="12"/>
      <c r="G46" s="12">
        <f t="shared" si="1"/>
        <v>0</v>
      </c>
    </row>
    <row r="47" spans="1:14" s="22" customFormat="1" ht="13.5" hidden="1" customHeight="1" x14ac:dyDescent="0.25">
      <c r="A47" s="20"/>
      <c r="B47" s="12"/>
      <c r="C47" s="12"/>
      <c r="D47" s="12"/>
      <c r="E47" s="12"/>
      <c r="F47" s="12"/>
      <c r="G47" s="12">
        <f t="shared" si="1"/>
        <v>0</v>
      </c>
    </row>
    <row r="48" spans="1:14" s="22" customFormat="1" ht="30" hidden="1" customHeight="1" x14ac:dyDescent="0.25">
      <c r="A48" s="20"/>
      <c r="B48" s="12"/>
      <c r="C48" s="12"/>
      <c r="D48" s="12"/>
      <c r="E48" s="12"/>
      <c r="F48" s="12"/>
      <c r="G48" s="12">
        <f t="shared" si="1"/>
        <v>0</v>
      </c>
    </row>
    <row r="49" spans="1:14" s="22" customFormat="1" ht="13.5" hidden="1" customHeight="1" x14ac:dyDescent="0.25">
      <c r="A49" s="20"/>
      <c r="B49" s="12"/>
      <c r="C49" s="12"/>
      <c r="D49" s="12"/>
      <c r="E49" s="12"/>
      <c r="F49" s="12"/>
      <c r="G49" s="12">
        <f t="shared" si="1"/>
        <v>0</v>
      </c>
    </row>
    <row r="50" spans="1:14" s="22" customFormat="1" ht="13.5" hidden="1" customHeight="1" x14ac:dyDescent="0.25">
      <c r="A50" s="20"/>
      <c r="B50" s="12"/>
      <c r="C50" s="12"/>
      <c r="D50" s="12"/>
      <c r="E50" s="12"/>
      <c r="F50" s="12"/>
      <c r="G50" s="12">
        <f t="shared" si="1"/>
        <v>0</v>
      </c>
    </row>
    <row r="51" spans="1:14" ht="15.75" customHeight="1" x14ac:dyDescent="0.25">
      <c r="A51" s="18" t="s">
        <v>27</v>
      </c>
      <c r="B51" s="9">
        <f t="shared" ref="B51" si="2">SUM(B23:B44)</f>
        <v>0</v>
      </c>
      <c r="C51" s="9">
        <f>SUM(C23:C50)</f>
        <v>644032.44999999995</v>
      </c>
      <c r="D51" s="9">
        <f>SUM(D23:D45)</f>
        <v>0</v>
      </c>
      <c r="E51" s="9">
        <f>SUM(E23:E45)</f>
        <v>0</v>
      </c>
      <c r="F51" s="9">
        <f>SUM(F23:F45)</f>
        <v>0</v>
      </c>
      <c r="G51" s="9">
        <f>SUM(G23:G50)</f>
        <v>644032.44999999995</v>
      </c>
    </row>
    <row r="52" spans="1:14" ht="18" customHeight="1" x14ac:dyDescent="0.25">
      <c r="A52" s="18" t="s">
        <v>28</v>
      </c>
      <c r="B52" s="9">
        <f>B21-B51</f>
        <v>23400000</v>
      </c>
      <c r="C52" s="9">
        <f>C21-C51</f>
        <v>110232443.53</v>
      </c>
      <c r="D52" s="9"/>
      <c r="E52" s="9"/>
      <c r="F52" s="9">
        <f>F21-F51</f>
        <v>31251</v>
      </c>
      <c r="G52" s="9">
        <f>G21-G51</f>
        <v>133663694.53000002</v>
      </c>
      <c r="N52" s="30"/>
    </row>
    <row r="53" spans="1:14" ht="13.5" customHeight="1" x14ac:dyDescent="0.25">
      <c r="A53" s="31"/>
      <c r="B53" s="32"/>
      <c r="C53" s="32"/>
      <c r="D53" s="32"/>
      <c r="E53" s="32"/>
      <c r="F53" s="32"/>
      <c r="G53" s="32"/>
      <c r="N53" s="30"/>
    </row>
    <row r="54" spans="1:14" ht="13.5" customHeight="1" x14ac:dyDescent="0.25">
      <c r="A54" s="31"/>
      <c r="B54" s="32"/>
      <c r="C54" s="32"/>
      <c r="D54" s="32"/>
      <c r="E54" s="32"/>
      <c r="F54" s="32"/>
      <c r="G54" s="32"/>
    </row>
    <row r="55" spans="1:14" ht="45.75" customHeight="1" x14ac:dyDescent="0.25">
      <c r="A55" s="33"/>
      <c r="B55" s="34"/>
      <c r="C55" s="45" t="s">
        <v>29</v>
      </c>
      <c r="D55" s="45"/>
      <c r="E55" s="45"/>
      <c r="F55" s="45"/>
      <c r="G55" s="45"/>
    </row>
    <row r="56" spans="1:14" ht="13.5" customHeight="1" x14ac:dyDescent="0.25">
      <c r="A56" s="33"/>
      <c r="B56" s="34"/>
      <c r="C56" s="34"/>
      <c r="D56" s="35"/>
      <c r="E56" s="35"/>
      <c r="F56" s="35"/>
      <c r="G56" s="35"/>
    </row>
    <row r="57" spans="1:14" ht="17.25" customHeight="1" x14ac:dyDescent="0.25">
      <c r="A57" s="33"/>
      <c r="B57" s="34"/>
      <c r="C57" s="34"/>
      <c r="D57" s="34"/>
      <c r="E57" s="46" t="s">
        <v>30</v>
      </c>
      <c r="F57" s="46"/>
      <c r="G57" s="46"/>
    </row>
    <row r="58" spans="1:14" x14ac:dyDescent="0.25">
      <c r="A58" s="36"/>
      <c r="B58" s="32"/>
      <c r="C58" s="34"/>
      <c r="D58" s="37"/>
      <c r="E58" s="47" t="s">
        <v>31</v>
      </c>
      <c r="F58" s="47"/>
      <c r="G58" s="47"/>
    </row>
    <row r="59" spans="1:14" x14ac:dyDescent="0.25">
      <c r="A59" s="30"/>
      <c r="N59" s="38"/>
    </row>
    <row r="60" spans="1:14" x14ac:dyDescent="0.25">
      <c r="A60" s="30"/>
      <c r="N60" s="38"/>
    </row>
    <row r="61" spans="1:14" x14ac:dyDescent="0.25">
      <c r="A61" s="30"/>
      <c r="C61" s="43"/>
      <c r="D61" s="43"/>
      <c r="E61" s="43"/>
      <c r="F61" s="43"/>
      <c r="N61" s="38"/>
    </row>
    <row r="62" spans="1:14" x14ac:dyDescent="0.25">
      <c r="C62" s="43"/>
      <c r="D62" s="43"/>
      <c r="E62" s="43"/>
      <c r="F62" s="43"/>
      <c r="N62" s="38"/>
    </row>
    <row r="63" spans="1:14" x14ac:dyDescent="0.25">
      <c r="C63" s="43"/>
      <c r="D63" s="43"/>
      <c r="E63" s="43"/>
      <c r="F63" s="44"/>
      <c r="N63" s="30"/>
    </row>
    <row r="64" spans="1:14" x14ac:dyDescent="0.25">
      <c r="C64" s="43"/>
      <c r="D64" s="43"/>
      <c r="E64" s="43"/>
      <c r="F64" s="43"/>
    </row>
    <row r="65" spans="3:6" x14ac:dyDescent="0.25">
      <c r="C65" s="43"/>
      <c r="D65" s="43"/>
      <c r="E65" s="43"/>
      <c r="F65" s="43"/>
    </row>
    <row r="66" spans="3:6" x14ac:dyDescent="0.25">
      <c r="C66" s="32"/>
      <c r="D66" s="43"/>
      <c r="E66" s="43"/>
      <c r="F66" s="43"/>
    </row>
    <row r="67" spans="3:6" x14ac:dyDescent="0.25">
      <c r="C67" s="43"/>
      <c r="D67" s="43"/>
      <c r="E67" s="43"/>
      <c r="F67" s="43"/>
    </row>
    <row r="68" spans="3:6" x14ac:dyDescent="0.25">
      <c r="C68" s="32"/>
      <c r="D68" s="43"/>
      <c r="E68" s="43"/>
      <c r="F68" s="43"/>
    </row>
    <row r="69" spans="3:6" x14ac:dyDescent="0.25">
      <c r="C69" s="34"/>
    </row>
  </sheetData>
  <mergeCells count="12">
    <mergeCell ref="C55:G55"/>
    <mergeCell ref="E57:G57"/>
    <mergeCell ref="E58:G58"/>
    <mergeCell ref="A4:G4"/>
    <mergeCell ref="A5:G5"/>
    <mergeCell ref="A6:G6"/>
    <mergeCell ref="A8:A9"/>
    <mergeCell ref="B8:C8"/>
    <mergeCell ref="D8:D9"/>
    <mergeCell ref="E8:E9"/>
    <mergeCell ref="F8:F9"/>
    <mergeCell ref="G8:G9"/>
  </mergeCells>
  <printOptions horizontalCentered="1"/>
  <pageMargins left="0.25" right="0" top="0.5" bottom="0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March 2019</vt:lpstr>
      <vt:lpstr>Feb 2019</vt:lpstr>
      <vt:lpstr>Jan 2019</vt:lpstr>
      <vt:lpstr>'Feb 2019'!Print_Area</vt:lpstr>
      <vt:lpstr>'Jan 2019'!Print_Area</vt:lpstr>
      <vt:lpstr>'March 2019'!Print_Area</vt:lpstr>
      <vt:lpstr>'March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ITCDD</cp:lastModifiedBy>
  <cp:lastPrinted>2019-05-14T20:55:45Z</cp:lastPrinted>
  <dcterms:created xsi:type="dcterms:W3CDTF">2019-02-13T15:34:44Z</dcterms:created>
  <dcterms:modified xsi:type="dcterms:W3CDTF">2019-05-23T06:01:53Z</dcterms:modified>
</cp:coreProperties>
</file>