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725" firstSheet="1" activeTab="1"/>
  </bookViews>
  <sheets>
    <sheet name="Sheet1" sheetId="1" state="hidden" r:id="rId1"/>
    <sheet name="print" sheetId="2" r:id="rId2"/>
  </sheets>
  <definedNames>
    <definedName name="_xlnm.Print_Area" localSheetId="1">print!$A$1:$I$57</definedName>
    <definedName name="_xlnm.Print_Titles" localSheetId="1">print!$12:$12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E37" i="2" l="1"/>
  <c r="E29" i="2"/>
  <c r="E23" i="2"/>
  <c r="E31" i="2"/>
  <c r="E28" i="2"/>
  <c r="E20" i="2"/>
  <c r="E34" i="2"/>
  <c r="E33" i="2"/>
  <c r="E30" i="2"/>
  <c r="E27" i="2"/>
  <c r="E26" i="2"/>
  <c r="E25" i="2"/>
  <c r="E24" i="2"/>
  <c r="E18" i="2" l="1"/>
  <c r="F31" i="2"/>
  <c r="G31" i="2" s="1"/>
  <c r="F37" i="2"/>
  <c r="G37" i="2" s="1"/>
  <c r="F29" i="2"/>
  <c r="G29" i="2" s="1"/>
  <c r="F28" i="2"/>
  <c r="G28" i="2" s="1"/>
  <c r="F26" i="2"/>
  <c r="G26" i="2" s="1"/>
  <c r="F25" i="2"/>
  <c r="G25" i="2" s="1"/>
  <c r="F34" i="2"/>
  <c r="F33" i="2"/>
  <c r="F24" i="2"/>
  <c r="F30" i="2"/>
  <c r="F27" i="2"/>
  <c r="F23" i="2"/>
  <c r="F20" i="2"/>
  <c r="F18" i="2" l="1"/>
  <c r="G20" i="2"/>
  <c r="G34" i="2" l="1"/>
  <c r="G33" i="2"/>
  <c r="G24" i="2"/>
  <c r="G30" i="2"/>
  <c r="G27" i="2"/>
  <c r="G23" i="2"/>
  <c r="E14" i="2"/>
  <c r="G18" i="2" l="1"/>
  <c r="G14" i="2" s="1"/>
  <c r="F14" i="2"/>
  <c r="E41" i="1"/>
  <c r="E17" i="1" l="1"/>
  <c r="E13" i="1" s="1"/>
  <c r="D17" i="1"/>
  <c r="D13" i="1" s="1"/>
  <c r="F41" i="1" l="1"/>
  <c r="F40" i="1"/>
  <c r="F39" i="1"/>
  <c r="F38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7" i="1" l="1"/>
  <c r="F13" i="1" s="1"/>
</calcChain>
</file>

<file path=xl/sharedStrings.xml><?xml version="1.0" encoding="utf-8"?>
<sst xmlns="http://schemas.openxmlformats.org/spreadsheetml/2006/main" count="163" uniqueCount="122">
  <si>
    <t xml:space="preserve">          </t>
  </si>
  <si>
    <t xml:space="preserve">          Education, Culture, Sports and Manpower Development                                       </t>
  </si>
  <si>
    <t xml:space="preserve">                                   Completion of Gabi Elementary School Gym, Compostela             </t>
  </si>
  <si>
    <t xml:space="preserve">                                   Completion of Mainit Elementary School Clinic Mainit, Nabunturan </t>
  </si>
  <si>
    <t xml:space="preserve">                                   Const. and Repair of Classrooms and Day Care Centers             </t>
  </si>
  <si>
    <t xml:space="preserve">                                   Const. of Bagong Silang National High School Gym, Maragusan      </t>
  </si>
  <si>
    <t xml:space="preserve">                                   Const. of Cabidianan National High School Gym, Nabunturan        </t>
  </si>
  <si>
    <t xml:space="preserve">                                   Const. of Cagan Day Care Center, New Bataan                      </t>
  </si>
  <si>
    <t xml:space="preserve">                                   Const. of Elizalde Elementary School Gym, Maco                   </t>
  </si>
  <si>
    <t xml:space="preserve">                                   Const. of Golden Valley National High School Gym                 </t>
  </si>
  <si>
    <t xml:space="preserve">                                   Const. of Magnaga National High School Social Hall, Pantukan     </t>
  </si>
  <si>
    <t xml:space="preserve">                                   Const. of Mapawa National High School Gym, Maragusan             </t>
  </si>
  <si>
    <t xml:space="preserve">                                   Const. of MP Bldg. Kingking CES, Kingking, Pantukan              </t>
  </si>
  <si>
    <t xml:space="preserve">                                   Const. of Napnapan Day Care Center, Pantukan                     </t>
  </si>
  <si>
    <t xml:space="preserve">                                   Construction Materials for the Repair of School Buildings        </t>
  </si>
  <si>
    <t xml:space="preserve">                                   Construction of 1 Classroom for Kindergarten -Kapatagan E/S, Laak</t>
  </si>
  <si>
    <t xml:space="preserve">                                   Construction of 1 unit Flag Pole at DepEd Building               </t>
  </si>
  <si>
    <t xml:space="preserve">                                   Construction of Panibasan National High School Gym, Maco         </t>
  </si>
  <si>
    <t xml:space="preserve">                                   Upgrading of Mabini National High School Gym, Mabini             </t>
  </si>
  <si>
    <t xml:space="preserve">                                   Upgrading of Magnaga Elementary School Gym, Pantukan             </t>
  </si>
  <si>
    <t>FUNCTION/PROGRAM/PROJECT</t>
  </si>
  <si>
    <t>CODE</t>
  </si>
  <si>
    <t>Republic of the  Philippines</t>
  </si>
  <si>
    <t>PROVINCE OF COMPOSTELA VALLEY</t>
  </si>
  <si>
    <t>Capitol Building, Cabidianan, Nabunturan, Compostela Valley</t>
  </si>
  <si>
    <t>STATEMENT OF ALLOTMENTS, OBLIGATIONS AND BALANCES</t>
  </si>
  <si>
    <t>(Continuing Allotment)</t>
  </si>
  <si>
    <t>SPECIAL EDUCATION FUND</t>
  </si>
  <si>
    <t>ALLOTMENTS</t>
  </si>
  <si>
    <t>OBLIGATIONS</t>
  </si>
  <si>
    <t>BALANCES OF</t>
  </si>
  <si>
    <t>Remarks</t>
  </si>
  <si>
    <t xml:space="preserve">                                   Improvement of Multi-Purpose Building/Gym of Lorenzo NHS</t>
  </si>
  <si>
    <t>TOTAL</t>
  </si>
  <si>
    <t xml:space="preserve">          A)  ELEMENTARY/SECONDARY EDUCATION              </t>
  </si>
  <si>
    <t>Capital Outlay</t>
  </si>
  <si>
    <t>School Buildings</t>
  </si>
  <si>
    <t>SB#1 2017</t>
  </si>
  <si>
    <t>AB 2018</t>
  </si>
  <si>
    <t xml:space="preserve">Declared </t>
  </si>
  <si>
    <t>Completed 07/31/18</t>
  </si>
  <si>
    <t>Completed 01/14/19</t>
  </si>
  <si>
    <t>EVA JEAN S. LICAYAN</t>
  </si>
  <si>
    <t>Provincial Budget Officer</t>
  </si>
  <si>
    <t xml:space="preserve">                     REYMOND VAL J. NAQUILA                                                                                                                        </t>
  </si>
  <si>
    <t xml:space="preserve">                              Budget Officer II                                                                                                                                                           </t>
  </si>
  <si>
    <t>Prepared by:</t>
  </si>
  <si>
    <t xml:space="preserve"> Reviewed by:</t>
  </si>
  <si>
    <t>Noted by:</t>
  </si>
  <si>
    <t xml:space="preserve">                     NOVAH MAY D. DELIMA</t>
  </si>
  <si>
    <t xml:space="preserve">                    Budget Officer III- Designate</t>
  </si>
  <si>
    <t>As of March 31, 2019</t>
  </si>
  <si>
    <t xml:space="preserve">                                   Const. of Lagab Elementary School Social Hall, Compostela       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</si>
  <si>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</si>
  <si>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</si>
  <si>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</si>
  <si>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</si>
  <si>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</si>
  <si>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</si>
  <si>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</si>
  <si>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</si>
  <si>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</si>
  <si>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</si>
  <si>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AB 2018 Completed 4/30/19</t>
  </si>
  <si>
    <t>Other Land Improvements</t>
  </si>
  <si>
    <t>AB 2018 Completed 6/28/19</t>
  </si>
  <si>
    <t>Provincial Budget Office</t>
  </si>
  <si>
    <t>AB 2018 Completed 08/5/19</t>
  </si>
  <si>
    <t>SB#1 2017 Completed 10/10/19</t>
  </si>
  <si>
    <t>Capitol Building, Cabidianan, Nabunturan, Davao De Oro</t>
  </si>
  <si>
    <t>EVA JEAN S. LICAYAN, MPA, ENP, REB</t>
  </si>
  <si>
    <t xml:space="preserve"> </t>
  </si>
  <si>
    <t>Janaruary</t>
  </si>
  <si>
    <t>Feb</t>
  </si>
  <si>
    <t>REMARKS</t>
  </si>
  <si>
    <t>Construction of 1 Classroom Unit for Puting Bato, Brgy. Ngan, Compostela</t>
  </si>
  <si>
    <t xml:space="preserve">Construction of 1 Classroom Unit for Side-4, Brgy. Mangayon, Compostela                      </t>
  </si>
  <si>
    <t xml:space="preserve">                                   </t>
  </si>
  <si>
    <t>Construction of Diat Elementary School Social Hall</t>
  </si>
  <si>
    <t>Construction of Monkayo National Highschool Stage</t>
  </si>
  <si>
    <t>Construction of Montevista Central Elementary School Stage, Montevista</t>
  </si>
  <si>
    <t xml:space="preserve">Construction of Napnapan National High School Gym                </t>
  </si>
  <si>
    <t>Other Structures</t>
  </si>
  <si>
    <t>TOTAL APPROPRIATIONS</t>
  </si>
  <si>
    <t xml:space="preserve">Completion of Mainit Elementary School Clinic Mainit, Nabunturan </t>
  </si>
  <si>
    <t xml:space="preserve">                                                  </t>
  </si>
  <si>
    <t xml:space="preserve">Construction of Cagan Day Care Center, New Bataan       </t>
  </si>
  <si>
    <t xml:space="preserve">                                                </t>
  </si>
  <si>
    <t xml:space="preserve">Construction of MP Bldg. Kingking CES, Kingking, Pantukan </t>
  </si>
  <si>
    <t>Construction of 1 Classroom for Kindergarten -Kapatagan E/S, Laak</t>
  </si>
  <si>
    <t xml:space="preserve">                                  </t>
  </si>
  <si>
    <t>Improvement of Multi-Purpose Building/Gym of Lorenzo NHS, Mawab</t>
  </si>
  <si>
    <t>Upgrading of Magnaga Elementary School Gym, Pantukan</t>
  </si>
  <si>
    <t xml:space="preserve">                   </t>
  </si>
  <si>
    <t>Construction of Kingking Central Elementary School Fence, Kingking, Pantukan</t>
  </si>
  <si>
    <t>Turn-over &amp; Acceptance</t>
  </si>
  <si>
    <t>AB/SB</t>
  </si>
  <si>
    <t>Personal Remarks</t>
  </si>
  <si>
    <t>AB 2019 Completed 12/19/19</t>
  </si>
  <si>
    <t>SB#1 2019 Completed 06/28/19</t>
  </si>
  <si>
    <t xml:space="preserve">                                                                                                                                           </t>
  </si>
  <si>
    <t xml:space="preserve">REYMOND VAL J. NAQUILA  </t>
  </si>
  <si>
    <t xml:space="preserve">                                                                                                                                                                    </t>
  </si>
  <si>
    <t xml:space="preserve">          Budget Officer I</t>
  </si>
  <si>
    <t xml:space="preserve">                     </t>
  </si>
  <si>
    <t>NOVAH MAY D. DELIMA</t>
  </si>
  <si>
    <t xml:space="preserve">                            </t>
  </si>
  <si>
    <t xml:space="preserve">       Budget Officer III</t>
  </si>
  <si>
    <t xml:space="preserve">              Provincial Budget Officer</t>
  </si>
  <si>
    <t>AB 2019 Completed 02/13/20</t>
  </si>
  <si>
    <t>AB 2018 Completed 02/28/20</t>
  </si>
  <si>
    <t>AB 2019 Completed 02/16/20</t>
  </si>
  <si>
    <t>Province of Davao De Oro</t>
  </si>
  <si>
    <t>BALANCES OF ALLOTMENTS</t>
  </si>
  <si>
    <t>SB#1 2019 Completed 02/26/20</t>
  </si>
  <si>
    <t>ACCOUNT CODE</t>
  </si>
  <si>
    <t>Const. of Social Hall, Baclog National High School, Osmeña, Compostela</t>
  </si>
  <si>
    <t>SB#2 2019</t>
  </si>
  <si>
    <t>as of December 31, 2020</t>
  </si>
  <si>
    <t xml:space="preserve">                   (SGD.)</t>
  </si>
  <si>
    <t xml:space="preserve">                 (SGD.)</t>
  </si>
  <si>
    <t xml:space="preserve">                              (SGD.)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</si>
</sst>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rial Narrow"/>
      <family val="2"/>
    </font>
    <font>
      <sz val="12"/>
      <name val="Courier"/>
      <family val="3"/>
    </font>
    <font>
      <b/>
      <sz val="8"/>
      <name val="Arial Narrow"/>
      <family val="2"/>
    </font>
    <font>
      <b/>
      <u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u val="singleAccounting"/>
      <sz val="8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u val="singleAccounting"/>
      <sz val="10"/>
      <name val="Arial Narrow"/>
      <family val="2"/>
    </font>
    <font>
      <b/>
      <u/>
      <sz val="10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2" fillId="0" borderId="0" xfId="1" applyFont="1"/>
    <xf numFmtId="0" fontId="4" fillId="0" borderId="0" xfId="0" applyFont="1"/>
    <xf numFmtId="0" fontId="5" fillId="0" borderId="0" xfId="0" applyFont="1" applyAlignment="1">
      <alignment horizontal="center"/>
    </xf>
    <xf numFmtId="43" fontId="4" fillId="0" borderId="0" xfId="1" applyFont="1"/>
    <xf numFmtId="0" fontId="7" fillId="0" borderId="0" xfId="2" applyFont="1"/>
    <xf numFmtId="0" fontId="7" fillId="0" borderId="0" xfId="2" applyFont="1" applyAlignment="1" applyProtection="1">
      <alignment horizontal="center"/>
    </xf>
    <xf numFmtId="43" fontId="7" fillId="0" borderId="0" xfId="1" applyFont="1"/>
    <xf numFmtId="0" fontId="7" fillId="0" borderId="0" xfId="2" applyFont="1" applyAlignment="1">
      <alignment horizontal="center"/>
    </xf>
    <xf numFmtId="0" fontId="9" fillId="0" borderId="0" xfId="2" applyFont="1"/>
    <xf numFmtId="43" fontId="4" fillId="0" borderId="1" xfId="1" applyFont="1" applyBorder="1"/>
    <xf numFmtId="43" fontId="4" fillId="0" borderId="0" xfId="1" applyFont="1" applyBorder="1"/>
    <xf numFmtId="43" fontId="10" fillId="0" borderId="0" xfId="1" applyFont="1" applyBorder="1" applyAlignment="1">
      <alignment horizontal="center"/>
    </xf>
    <xf numFmtId="0" fontId="2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8" fillId="0" borderId="0" xfId="1" applyFont="1" applyBorder="1" applyAlignment="1" applyProtection="1">
      <alignment horizontal="right"/>
    </xf>
    <xf numFmtId="43" fontId="8" fillId="0" borderId="0" xfId="1" applyFont="1" applyFill="1" applyBorder="1" applyAlignment="1" applyProtection="1">
      <alignment horizontal="right"/>
    </xf>
    <xf numFmtId="43" fontId="12" fillId="0" borderId="0" xfId="2" applyNumberFormat="1" applyFont="1" applyBorder="1" applyAlignment="1">
      <alignment horizontal="center"/>
    </xf>
    <xf numFmtId="0" fontId="13" fillId="0" borderId="0" xfId="2" applyFont="1" applyAlignment="1" applyProtection="1">
      <alignment horizontal="center"/>
    </xf>
    <xf numFmtId="0" fontId="13" fillId="0" borderId="0" xfId="2" applyFont="1"/>
    <xf numFmtId="0" fontId="3" fillId="0" borderId="0" xfId="0" applyFont="1"/>
    <xf numFmtId="0" fontId="14" fillId="0" borderId="0" xfId="0" applyFont="1" applyBorder="1" applyAlignment="1">
      <alignment horizontal="center"/>
    </xf>
    <xf numFmtId="43" fontId="2" fillId="2" borderId="0" xfId="1" applyFont="1" applyFill="1"/>
    <xf numFmtId="43" fontId="9" fillId="0" borderId="0" xfId="1" applyFont="1" applyBorder="1" applyAlignment="1">
      <alignment horizontal="center"/>
    </xf>
    <xf numFmtId="0" fontId="7" fillId="0" borderId="0" xfId="2" applyFont="1" applyAlignment="1" applyProtection="1"/>
    <xf numFmtId="0" fontId="11" fillId="2" borderId="0" xfId="2" applyFont="1" applyFill="1" applyAlignment="1">
      <alignment horizontal="center"/>
    </xf>
    <xf numFmtId="43" fontId="10" fillId="2" borderId="0" xfId="1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43" fontId="2" fillId="0" borderId="0" xfId="1" applyFont="1" applyAlignment="1"/>
    <xf numFmtId="43" fontId="15" fillId="0" borderId="0" xfId="1" applyFont="1" applyBorder="1" applyAlignme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43" fontId="2" fillId="3" borderId="0" xfId="1" applyFont="1" applyFill="1"/>
    <xf numFmtId="0" fontId="9" fillId="0" borderId="0" xfId="2" applyFont="1" applyFill="1"/>
    <xf numFmtId="43" fontId="9" fillId="0" borderId="0" xfId="1" applyFont="1" applyFill="1" applyBorder="1" applyAlignment="1">
      <alignment horizontal="center"/>
    </xf>
    <xf numFmtId="0" fontId="17" fillId="0" borderId="0" xfId="2" applyFont="1" applyFill="1"/>
    <xf numFmtId="0" fontId="17" fillId="0" borderId="0" xfId="2" applyFont="1" applyFill="1" applyAlignment="1" applyProtection="1">
      <alignment horizontal="center"/>
    </xf>
    <xf numFmtId="43" fontId="17" fillId="0" borderId="0" xfId="1" applyFont="1" applyFill="1" applyAlignment="1">
      <alignment horizontal="left" vertical="center"/>
    </xf>
    <xf numFmtId="0" fontId="17" fillId="0" borderId="0" xfId="2" applyFont="1" applyFill="1" applyAlignment="1" applyProtection="1">
      <alignment horizontal="left" vertical="center"/>
    </xf>
    <xf numFmtId="0" fontId="18" fillId="0" borderId="0" xfId="0" applyFont="1" applyFill="1"/>
    <xf numFmtId="0" fontId="18" fillId="0" borderId="0" xfId="0" applyFont="1" applyFill="1" applyAlignment="1">
      <alignment horizontal="left" vertical="center"/>
    </xf>
    <xf numFmtId="43" fontId="18" fillId="0" borderId="0" xfId="1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3" fontId="16" fillId="0" borderId="0" xfId="1" applyFont="1" applyFill="1" applyBorder="1" applyAlignment="1">
      <alignment horizontal="left" vertical="center"/>
    </xf>
    <xf numFmtId="43" fontId="16" fillId="0" borderId="0" xfId="1" applyFont="1" applyFill="1" applyBorder="1" applyAlignment="1">
      <alignment horizontal="left" vertical="center" wrapText="1"/>
    </xf>
    <xf numFmtId="43" fontId="17" fillId="0" borderId="0" xfId="1" applyFont="1" applyFill="1" applyBorder="1" applyAlignment="1">
      <alignment horizontal="left" vertical="center"/>
    </xf>
    <xf numFmtId="43" fontId="18" fillId="0" borderId="0" xfId="1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5" fillId="0" borderId="0" xfId="2" applyFont="1" applyFill="1" applyAlignment="1" applyProtection="1">
      <alignment horizontal="center"/>
    </xf>
    <xf numFmtId="0" fontId="9" fillId="0" borderId="0" xfId="2" applyFont="1" applyFill="1" applyAlignment="1" applyProtection="1"/>
    <xf numFmtId="43" fontId="9" fillId="0" borderId="0" xfId="1" applyFont="1" applyFill="1" applyAlignment="1" applyProtection="1">
      <alignment horizontal="center"/>
    </xf>
    <xf numFmtId="43" fontId="9" fillId="0" borderId="0" xfId="1" applyFont="1" applyFill="1"/>
    <xf numFmtId="0" fontId="9" fillId="0" borderId="0" xfId="2" applyFont="1" applyFill="1" applyAlignment="1" applyProtection="1">
      <alignment horizontal="center"/>
    </xf>
    <xf numFmtId="43" fontId="9" fillId="0" borderId="0" xfId="1" applyFont="1" applyFill="1" applyAlignment="1">
      <alignment horizontal="left" vertical="center"/>
    </xf>
    <xf numFmtId="43" fontId="9" fillId="0" borderId="0" xfId="1" applyFont="1" applyFill="1" applyAlignment="1">
      <alignment horizontal="center"/>
    </xf>
    <xf numFmtId="0" fontId="9" fillId="0" borderId="0" xfId="2" applyFont="1" applyFill="1" applyAlignment="1" applyProtection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3" fontId="9" fillId="0" borderId="0" xfId="1" applyFont="1" applyFill="1" applyAlignment="1">
      <alignment horizontal="right"/>
    </xf>
    <xf numFmtId="43" fontId="20" fillId="0" borderId="0" xfId="2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1" fillId="0" borderId="0" xfId="1" applyFont="1" applyFill="1"/>
    <xf numFmtId="0" fontId="21" fillId="0" borderId="0" xfId="0" applyFont="1" applyFill="1" applyBorder="1" applyAlignment="1">
      <alignment horizontal="center"/>
    </xf>
    <xf numFmtId="43" fontId="22" fillId="0" borderId="1" xfId="1" applyFont="1" applyFill="1" applyBorder="1"/>
    <xf numFmtId="0" fontId="22" fillId="0" borderId="0" xfId="0" applyFont="1" applyFill="1"/>
    <xf numFmtId="43" fontId="22" fillId="0" borderId="0" xfId="1" applyFont="1" applyFill="1"/>
    <xf numFmtId="43" fontId="1" fillId="0" borderId="0" xfId="1" applyFont="1" applyFill="1" applyBorder="1"/>
    <xf numFmtId="43" fontId="15" fillId="0" borderId="0" xfId="1" applyFont="1" applyFill="1" applyBorder="1" applyAlignment="1">
      <alignment horizontal="left" vertical="center"/>
    </xf>
    <xf numFmtId="0" fontId="23" fillId="0" borderId="0" xfId="0" applyFont="1" applyFill="1"/>
    <xf numFmtId="43" fontId="15" fillId="0" borderId="0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43" fontId="9" fillId="0" borderId="0" xfId="1" applyFont="1" applyFill="1" applyBorder="1" applyAlignment="1">
      <alignment horizontal="left" vertical="center"/>
    </xf>
    <xf numFmtId="43" fontId="1" fillId="0" borderId="0" xfId="1" applyFont="1" applyFill="1" applyAlignment="1"/>
    <xf numFmtId="43" fontId="22" fillId="0" borderId="0" xfId="1" applyFont="1" applyFill="1" applyAlignment="1">
      <alignment horizontal="center"/>
    </xf>
    <xf numFmtId="43" fontId="1" fillId="0" borderId="0" xfId="1" applyFont="1" applyFill="1" applyAlignment="1">
      <alignment horizontal="left" vertical="center"/>
    </xf>
    <xf numFmtId="43" fontId="1" fillId="0" borderId="0" xfId="1" applyFont="1" applyFill="1" applyAlignment="1">
      <alignment horizontal="center"/>
    </xf>
    <xf numFmtId="43" fontId="22" fillId="0" borderId="0" xfId="1" applyFont="1" applyFill="1" applyAlignment="1"/>
    <xf numFmtId="0" fontId="22" fillId="0" borderId="0" xfId="1" applyNumberFormat="1" applyFont="1" applyFill="1" applyAlignment="1"/>
    <xf numFmtId="0" fontId="1" fillId="0" borderId="0" xfId="0" applyFont="1" applyFill="1" applyAlignment="1">
      <alignment horizontal="left"/>
    </xf>
    <xf numFmtId="43" fontId="22" fillId="0" borderId="0" xfId="1" applyFont="1" applyFill="1" applyAlignment="1">
      <alignment horizontal="left"/>
    </xf>
    <xf numFmtId="43" fontId="1" fillId="0" borderId="0" xfId="1" applyFont="1" applyFill="1" applyAlignment="1">
      <alignment horizontal="left"/>
    </xf>
    <xf numFmtId="43" fontId="20" fillId="0" borderId="0" xfId="2" applyNumberFormat="1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43" fontId="9" fillId="0" borderId="1" xfId="1" applyFont="1" applyFill="1" applyBorder="1" applyAlignment="1" applyProtection="1">
      <alignment horizontal="right"/>
    </xf>
    <xf numFmtId="0" fontId="1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43" fontId="1" fillId="0" borderId="0" xfId="1" applyFont="1" applyFill="1" applyBorder="1" applyAlignment="1"/>
    <xf numFmtId="0" fontId="9" fillId="0" borderId="0" xfId="2" applyFont="1" applyFill="1" applyAlignment="1"/>
    <xf numFmtId="0" fontId="18" fillId="0" borderId="0" xfId="0" applyFont="1" applyFill="1" applyAlignment="1"/>
    <xf numFmtId="43" fontId="22" fillId="0" borderId="0" xfId="1" applyFont="1" applyFill="1" applyBorder="1" applyAlignment="1"/>
    <xf numFmtId="43" fontId="16" fillId="0" borderId="0" xfId="1" applyFont="1" applyFill="1" applyBorder="1" applyAlignment="1">
      <alignment horizontal="left"/>
    </xf>
    <xf numFmtId="0" fontId="15" fillId="0" borderId="0" xfId="0" applyFont="1" applyFill="1" applyAlignment="1"/>
    <xf numFmtId="43" fontId="16" fillId="0" borderId="0" xfId="1" applyFont="1" applyFill="1" applyBorder="1" applyAlignment="1">
      <alignment horizontal="left" wrapText="1"/>
    </xf>
    <xf numFmtId="0" fontId="0" fillId="0" borderId="0" xfId="0" applyFont="1" applyFill="1" applyAlignment="1"/>
    <xf numFmtId="0" fontId="7" fillId="0" borderId="0" xfId="2" applyFont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2" applyFont="1" applyFill="1" applyAlignment="1" applyProtection="1">
      <alignment horizontal="center"/>
    </xf>
    <xf numFmtId="0" fontId="21" fillId="0" borderId="0" xfId="0" applyFont="1" applyFill="1" applyBorder="1" applyAlignment="1">
      <alignment horizontal="center"/>
    </xf>
    <xf numFmtId="43" fontId="20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Alignment="1" applyProtection="1">
      <alignment horizontal="center"/>
    </xf>
    <xf numFmtId="0" fontId="0" fillId="0" borderId="0" xfId="0" applyFont="1" applyFill="1"/>
    <xf numFmtId="43" fontId="0" fillId="0" borderId="0" xfId="1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B5270B"/>
      <color rgb="FF944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152400</xdr:rowOff>
    </xdr:from>
    <xdr:to>
      <xdr:col>1</xdr:col>
      <xdr:colOff>1019175</xdr:colOff>
      <xdr:row>6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52400"/>
          <a:ext cx="8667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</xdr:colOff>
      <xdr:row>2</xdr:row>
      <xdr:rowOff>8660</xdr:rowOff>
    </xdr:from>
    <xdr:to>
      <xdr:col>2</xdr:col>
      <xdr:colOff>813954</xdr:colOff>
      <xdr:row>7</xdr:row>
      <xdr:rowOff>60616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346365"/>
          <a:ext cx="874569" cy="874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30" sqref="I30"/>
    </sheetView>
  </sheetViews>
  <sheetFormatPr defaultRowHeight="12.75" x14ac:dyDescent="0.25"/>
  <cols>
    <col min="1" max="1" width="7.5" style="1" customWidth="1"/>
    <col min="2" max="2" width="57.33203125" style="1" customWidth="1"/>
    <col min="3" max="3" width="7.5" style="22" customWidth="1"/>
    <col min="4" max="4" width="12.5" style="1" customWidth="1"/>
    <col min="5" max="5" width="13" style="1" bestFit="1" customWidth="1"/>
    <col min="6" max="6" width="13" style="1" customWidth="1"/>
    <col min="7" max="7" width="14.33203125" style="1" bestFit="1" customWidth="1"/>
    <col min="8" max="16384" width="9.33203125" style="1"/>
  </cols>
  <sheetData>
    <row r="1" spans="1:24" s="7" customFormat="1" x14ac:dyDescent="0.25">
      <c r="A1" s="99" t="s">
        <v>22</v>
      </c>
      <c r="B1" s="99"/>
      <c r="C1" s="99"/>
      <c r="D1" s="99"/>
      <c r="E1" s="99"/>
      <c r="F1" s="99"/>
      <c r="G1" s="99"/>
      <c r="H1" s="26"/>
      <c r="I1" s="8"/>
      <c r="J1" s="8"/>
      <c r="P1" s="9"/>
      <c r="Q1" s="9"/>
      <c r="R1" s="9"/>
      <c r="T1" s="9"/>
      <c r="U1" s="9"/>
      <c r="V1" s="9"/>
      <c r="X1" s="9"/>
    </row>
    <row r="2" spans="1:24" s="7" customFormat="1" ht="13.5" customHeight="1" x14ac:dyDescent="0.25">
      <c r="A2" s="99" t="s">
        <v>23</v>
      </c>
      <c r="B2" s="99"/>
      <c r="C2" s="99"/>
      <c r="D2" s="99"/>
      <c r="E2" s="99"/>
      <c r="F2" s="99"/>
      <c r="G2" s="99"/>
      <c r="H2" s="8"/>
      <c r="I2" s="8"/>
      <c r="J2" s="8"/>
      <c r="P2" s="9"/>
      <c r="Q2" s="9"/>
      <c r="R2" s="9"/>
      <c r="T2" s="9"/>
      <c r="U2" s="9"/>
      <c r="V2" s="9"/>
      <c r="X2" s="9"/>
    </row>
    <row r="3" spans="1:24" s="7" customFormat="1" ht="13.5" customHeight="1" x14ac:dyDescent="0.25">
      <c r="A3" s="99" t="s">
        <v>24</v>
      </c>
      <c r="B3" s="99"/>
      <c r="C3" s="99"/>
      <c r="D3" s="99"/>
      <c r="E3" s="99"/>
      <c r="F3" s="99"/>
      <c r="G3" s="99"/>
      <c r="H3" s="8"/>
      <c r="I3" s="8"/>
      <c r="J3" s="8"/>
      <c r="P3" s="9"/>
      <c r="Q3" s="9"/>
      <c r="R3" s="9"/>
      <c r="T3" s="9"/>
      <c r="U3" s="9"/>
      <c r="V3" s="9"/>
      <c r="X3" s="9"/>
    </row>
    <row r="4" spans="1:24" s="7" customFormat="1" ht="10.5" customHeight="1" x14ac:dyDescent="0.25">
      <c r="C4" s="21"/>
      <c r="E4" s="9"/>
      <c r="F4" s="9"/>
      <c r="G4" s="9"/>
      <c r="H4" s="9"/>
      <c r="I4" s="9"/>
      <c r="J4" s="10"/>
      <c r="P4" s="9"/>
      <c r="Q4" s="9"/>
      <c r="R4" s="9"/>
      <c r="T4" s="9"/>
      <c r="U4" s="9"/>
      <c r="V4" s="9"/>
      <c r="X4" s="9"/>
    </row>
    <row r="5" spans="1:24" s="7" customFormat="1" ht="13.5" customHeight="1" x14ac:dyDescent="0.25">
      <c r="A5" s="99" t="s">
        <v>25</v>
      </c>
      <c r="B5" s="99"/>
      <c r="C5" s="99"/>
      <c r="D5" s="99"/>
      <c r="E5" s="99"/>
      <c r="F5" s="99"/>
      <c r="G5" s="99"/>
      <c r="H5" s="8"/>
      <c r="I5" s="8"/>
      <c r="J5" s="8"/>
      <c r="P5" s="9"/>
      <c r="Q5" s="9"/>
      <c r="R5" s="9"/>
      <c r="T5" s="9"/>
      <c r="U5" s="9"/>
      <c r="V5" s="9"/>
      <c r="X5" s="9"/>
    </row>
    <row r="6" spans="1:24" s="7" customFormat="1" ht="13.5" customHeight="1" x14ac:dyDescent="0.25">
      <c r="A6" s="99" t="s">
        <v>26</v>
      </c>
      <c r="B6" s="99"/>
      <c r="C6" s="99"/>
      <c r="D6" s="99"/>
      <c r="E6" s="99"/>
      <c r="F6" s="99"/>
      <c r="G6" s="99"/>
      <c r="H6" s="8"/>
      <c r="I6" s="8"/>
      <c r="J6" s="8"/>
      <c r="P6" s="9"/>
      <c r="Q6" s="9"/>
      <c r="R6" s="9"/>
      <c r="T6" s="9"/>
      <c r="U6" s="9"/>
      <c r="V6" s="9"/>
      <c r="X6" s="9"/>
    </row>
    <row r="7" spans="1:24" s="7" customFormat="1" ht="13.5" customHeight="1" x14ac:dyDescent="0.25">
      <c r="A7" s="99" t="s">
        <v>27</v>
      </c>
      <c r="B7" s="99"/>
      <c r="C7" s="99"/>
      <c r="D7" s="99"/>
      <c r="E7" s="99"/>
      <c r="F7" s="99"/>
      <c r="G7" s="99"/>
      <c r="H7" s="8"/>
      <c r="I7" s="8"/>
      <c r="J7" s="8"/>
      <c r="P7" s="9"/>
      <c r="Q7" s="9"/>
      <c r="R7" s="9"/>
      <c r="T7" s="9"/>
      <c r="U7" s="9"/>
      <c r="V7" s="9"/>
      <c r="X7" s="9"/>
    </row>
    <row r="8" spans="1:24" s="7" customFormat="1" ht="13.5" customHeight="1" x14ac:dyDescent="0.25">
      <c r="A8" s="99" t="s">
        <v>51</v>
      </c>
      <c r="B8" s="99"/>
      <c r="C8" s="99"/>
      <c r="D8" s="99"/>
      <c r="E8" s="99"/>
      <c r="F8" s="99"/>
      <c r="G8" s="99"/>
      <c r="H8" s="8"/>
      <c r="I8" s="8"/>
      <c r="J8" s="8"/>
      <c r="P8" s="9"/>
      <c r="Q8" s="9"/>
      <c r="R8" s="9"/>
      <c r="T8" s="9"/>
      <c r="U8" s="9"/>
      <c r="V8" s="9"/>
      <c r="X8" s="9"/>
    </row>
    <row r="9" spans="1:24" s="7" customFormat="1" x14ac:dyDescent="0.25">
      <c r="B9" s="8"/>
      <c r="C9" s="20"/>
      <c r="D9" s="8"/>
      <c r="E9" s="8"/>
      <c r="F9" s="8"/>
      <c r="G9" s="8"/>
      <c r="H9" s="8"/>
      <c r="I9" s="8"/>
      <c r="J9" s="8"/>
      <c r="P9" s="9"/>
      <c r="Q9" s="9"/>
      <c r="R9" s="9"/>
      <c r="T9" s="9"/>
      <c r="U9" s="9"/>
      <c r="V9" s="9"/>
      <c r="X9" s="9"/>
    </row>
    <row r="10" spans="1:24" x14ac:dyDescent="0.25">
      <c r="D10" s="15"/>
      <c r="E10" s="15"/>
      <c r="F10" s="16" t="s">
        <v>30</v>
      </c>
      <c r="G10" s="15"/>
    </row>
    <row r="11" spans="1:24" ht="15" x14ac:dyDescent="0.4">
      <c r="A11" s="100" t="s">
        <v>20</v>
      </c>
      <c r="B11" s="100"/>
      <c r="C11" s="23" t="s">
        <v>21</v>
      </c>
      <c r="D11" s="17" t="s">
        <v>28</v>
      </c>
      <c r="E11" s="18" t="s">
        <v>29</v>
      </c>
      <c r="F11" s="17" t="s">
        <v>28</v>
      </c>
      <c r="G11" s="19" t="s">
        <v>31</v>
      </c>
    </row>
    <row r="13" spans="1:24" ht="13.5" x14ac:dyDescent="0.25">
      <c r="B13" s="11" t="s">
        <v>33</v>
      </c>
      <c r="C13" s="2" t="s">
        <v>0</v>
      </c>
      <c r="D13" s="12">
        <f>+D17</f>
        <v>2562754.6900000004</v>
      </c>
      <c r="E13" s="12">
        <f t="shared" ref="E13:F13" si="0">+E17</f>
        <v>373853.87</v>
      </c>
      <c r="F13" s="12">
        <f t="shared" si="0"/>
        <v>2188900.8199999998</v>
      </c>
    </row>
    <row r="14" spans="1:24" ht="13.5" x14ac:dyDescent="0.25">
      <c r="A14" s="11"/>
      <c r="C14" s="2"/>
      <c r="D14" s="3"/>
      <c r="E14" s="3"/>
      <c r="F14" s="3"/>
    </row>
    <row r="15" spans="1:24" x14ac:dyDescent="0.25">
      <c r="A15" s="4" t="s">
        <v>1</v>
      </c>
      <c r="C15" s="2" t="s">
        <v>0</v>
      </c>
      <c r="D15" s="3"/>
      <c r="E15" s="3"/>
      <c r="F15" s="3"/>
    </row>
    <row r="16" spans="1:24" x14ac:dyDescent="0.25">
      <c r="A16" s="7" t="s">
        <v>34</v>
      </c>
      <c r="B16" s="4"/>
      <c r="C16" s="5">
        <v>3311</v>
      </c>
      <c r="D16" s="6"/>
      <c r="E16" s="6"/>
      <c r="F16" s="6"/>
    </row>
    <row r="17" spans="1:7" x14ac:dyDescent="0.25">
      <c r="B17" s="1" t="s">
        <v>35</v>
      </c>
      <c r="C17" s="2">
        <v>300</v>
      </c>
      <c r="D17" s="12">
        <f>SUM(D19:D41)</f>
        <v>2562754.6900000004</v>
      </c>
      <c r="E17" s="12">
        <f>SUM(E19:E41)</f>
        <v>373853.87</v>
      </c>
      <c r="F17" s="12">
        <f>SUM(F19:F41)</f>
        <v>2188900.8199999998</v>
      </c>
    </row>
    <row r="18" spans="1:7" x14ac:dyDescent="0.25">
      <c r="B18" s="7" t="s">
        <v>36</v>
      </c>
      <c r="C18" s="2">
        <v>10704020</v>
      </c>
      <c r="D18" s="13"/>
      <c r="E18" s="13"/>
      <c r="F18" s="13"/>
    </row>
    <row r="19" spans="1:7" x14ac:dyDescent="0.25">
      <c r="A19" s="1" t="s">
        <v>2</v>
      </c>
      <c r="D19" s="3">
        <v>20062.73</v>
      </c>
      <c r="E19" s="34">
        <v>0</v>
      </c>
      <c r="F19" s="3">
        <f t="shared" ref="F19:F34" si="1">D19-E19</f>
        <v>20062.73</v>
      </c>
      <c r="G19" s="14" t="s">
        <v>38</v>
      </c>
    </row>
    <row r="20" spans="1:7" x14ac:dyDescent="0.25">
      <c r="A20" s="1" t="s">
        <v>3</v>
      </c>
      <c r="C20" s="2"/>
      <c r="D20" s="3">
        <v>149243.31</v>
      </c>
      <c r="E20" s="34">
        <v>0</v>
      </c>
      <c r="F20" s="3">
        <f t="shared" si="1"/>
        <v>149243.31</v>
      </c>
      <c r="G20" s="14" t="s">
        <v>38</v>
      </c>
    </row>
    <row r="21" spans="1:7" x14ac:dyDescent="0.25">
      <c r="A21" s="1" t="s">
        <v>4</v>
      </c>
      <c r="C21" s="2"/>
      <c r="D21" s="3">
        <v>289521.59000000003</v>
      </c>
      <c r="E21" s="34">
        <v>118710.55</v>
      </c>
      <c r="F21" s="3">
        <f t="shared" si="1"/>
        <v>170811.04000000004</v>
      </c>
      <c r="G21" s="28" t="s">
        <v>37</v>
      </c>
    </row>
    <row r="22" spans="1:7" x14ac:dyDescent="0.25">
      <c r="A22" s="1" t="s">
        <v>5</v>
      </c>
      <c r="C22" s="2"/>
      <c r="D22" s="3">
        <v>33288.78</v>
      </c>
      <c r="E22" s="34">
        <v>9460.5</v>
      </c>
      <c r="F22" s="3">
        <f t="shared" si="1"/>
        <v>23828.28</v>
      </c>
      <c r="G22" s="14" t="s">
        <v>38</v>
      </c>
    </row>
    <row r="23" spans="1:7" x14ac:dyDescent="0.25">
      <c r="A23" s="1" t="s">
        <v>6</v>
      </c>
      <c r="C23" s="2"/>
      <c r="D23" s="3">
        <v>105840.72</v>
      </c>
      <c r="E23" s="34">
        <v>0</v>
      </c>
      <c r="F23" s="3">
        <f t="shared" si="1"/>
        <v>105840.72</v>
      </c>
      <c r="G23" s="14" t="s">
        <v>38</v>
      </c>
    </row>
    <row r="24" spans="1:7" x14ac:dyDescent="0.25">
      <c r="A24" s="1" t="s">
        <v>7</v>
      </c>
      <c r="C24" s="2"/>
      <c r="D24" s="3">
        <v>357773.61</v>
      </c>
      <c r="E24" s="34">
        <v>98300.03</v>
      </c>
      <c r="F24" s="3">
        <f t="shared" si="1"/>
        <v>259473.58</v>
      </c>
      <c r="G24" s="14" t="s">
        <v>38</v>
      </c>
    </row>
    <row r="25" spans="1:7" x14ac:dyDescent="0.25">
      <c r="A25" s="1" t="s">
        <v>8</v>
      </c>
      <c r="C25" s="2"/>
      <c r="D25" s="3">
        <v>78379.820000000007</v>
      </c>
      <c r="E25" s="34">
        <v>0</v>
      </c>
      <c r="F25" s="3">
        <f t="shared" si="1"/>
        <v>78379.820000000007</v>
      </c>
      <c r="G25" s="14" t="s">
        <v>38</v>
      </c>
    </row>
    <row r="26" spans="1:7" x14ac:dyDescent="0.25">
      <c r="A26" s="1" t="s">
        <v>9</v>
      </c>
      <c r="C26" s="2"/>
      <c r="D26" s="3">
        <v>142435.29</v>
      </c>
      <c r="E26" s="34">
        <v>0</v>
      </c>
      <c r="F26" s="3">
        <f t="shared" si="1"/>
        <v>142435.29</v>
      </c>
      <c r="G26" s="27" t="s">
        <v>39</v>
      </c>
    </row>
    <row r="27" spans="1:7" x14ac:dyDescent="0.25">
      <c r="C27" s="2"/>
      <c r="D27" s="3"/>
      <c r="E27" s="3"/>
      <c r="F27" s="3"/>
      <c r="G27" s="27" t="s">
        <v>41</v>
      </c>
    </row>
    <row r="28" spans="1:7" x14ac:dyDescent="0.25">
      <c r="A28" s="1" t="s">
        <v>52</v>
      </c>
      <c r="C28" s="2"/>
      <c r="D28" s="3">
        <v>12367.02</v>
      </c>
      <c r="E28" s="34">
        <v>0</v>
      </c>
      <c r="F28" s="3">
        <f t="shared" si="1"/>
        <v>12367.02</v>
      </c>
      <c r="G28" s="14" t="s">
        <v>38</v>
      </c>
    </row>
    <row r="29" spans="1:7" x14ac:dyDescent="0.25">
      <c r="A29" s="1" t="s">
        <v>10</v>
      </c>
      <c r="C29" s="2"/>
      <c r="D29" s="3">
        <v>7406.48</v>
      </c>
      <c r="E29" s="34">
        <v>0</v>
      </c>
      <c r="F29" s="3">
        <f t="shared" si="1"/>
        <v>7406.48</v>
      </c>
      <c r="G29" s="14" t="s">
        <v>38</v>
      </c>
    </row>
    <row r="30" spans="1:7" x14ac:dyDescent="0.25">
      <c r="A30" s="1" t="s">
        <v>11</v>
      </c>
      <c r="C30" s="2"/>
      <c r="D30" s="3">
        <v>47430.32</v>
      </c>
      <c r="E30" s="34">
        <v>0</v>
      </c>
      <c r="F30" s="3">
        <f t="shared" si="1"/>
        <v>47430.32</v>
      </c>
      <c r="G30" s="14" t="s">
        <v>38</v>
      </c>
    </row>
    <row r="31" spans="1:7" x14ac:dyDescent="0.25">
      <c r="A31" s="1" t="s">
        <v>12</v>
      </c>
      <c r="C31" s="2"/>
      <c r="D31" s="3">
        <v>197041</v>
      </c>
      <c r="E31" s="34">
        <v>0</v>
      </c>
      <c r="F31" s="3">
        <f t="shared" si="1"/>
        <v>197041</v>
      </c>
      <c r="G31" s="14" t="s">
        <v>38</v>
      </c>
    </row>
    <row r="32" spans="1:7" x14ac:dyDescent="0.25">
      <c r="A32" s="1" t="s">
        <v>13</v>
      </c>
      <c r="C32" s="2"/>
      <c r="D32" s="3">
        <v>11579.48</v>
      </c>
      <c r="E32" s="34">
        <v>0</v>
      </c>
      <c r="F32" s="3">
        <f t="shared" si="1"/>
        <v>11579.48</v>
      </c>
      <c r="G32" s="14" t="s">
        <v>38</v>
      </c>
    </row>
    <row r="33" spans="1:8" x14ac:dyDescent="0.25">
      <c r="A33" s="1" t="s">
        <v>14</v>
      </c>
      <c r="C33" s="2"/>
      <c r="D33" s="3">
        <v>35368.5</v>
      </c>
      <c r="E33" s="34">
        <v>0</v>
      </c>
      <c r="F33" s="3">
        <f t="shared" si="1"/>
        <v>35368.5</v>
      </c>
      <c r="G33" s="28" t="s">
        <v>37</v>
      </c>
    </row>
    <row r="34" spans="1:8" x14ac:dyDescent="0.25">
      <c r="A34" s="1" t="s">
        <v>15</v>
      </c>
      <c r="C34" s="2"/>
      <c r="D34" s="3">
        <v>39566.33</v>
      </c>
      <c r="E34" s="34">
        <v>0</v>
      </c>
      <c r="F34" s="3">
        <f t="shared" si="1"/>
        <v>39566.33</v>
      </c>
      <c r="G34" s="28" t="s">
        <v>37</v>
      </c>
    </row>
    <row r="35" spans="1:8" x14ac:dyDescent="0.25">
      <c r="A35" s="1" t="s">
        <v>16</v>
      </c>
      <c r="C35" s="2"/>
      <c r="D35" s="3">
        <v>13588.2</v>
      </c>
      <c r="E35" s="34">
        <v>0</v>
      </c>
      <c r="F35" s="3">
        <f t="shared" ref="F35:F41" si="2">D35-E35</f>
        <v>13588.2</v>
      </c>
      <c r="G35" s="28" t="s">
        <v>37</v>
      </c>
    </row>
    <row r="36" spans="1:8" x14ac:dyDescent="0.25">
      <c r="C36" s="2"/>
      <c r="D36" s="3"/>
      <c r="E36" s="24"/>
      <c r="F36" s="3"/>
      <c r="G36" s="28" t="s">
        <v>39</v>
      </c>
    </row>
    <row r="37" spans="1:8" x14ac:dyDescent="0.25">
      <c r="C37" s="2"/>
      <c r="D37" s="3"/>
      <c r="E37" s="24"/>
      <c r="F37" s="3"/>
      <c r="G37" s="28" t="s">
        <v>40</v>
      </c>
    </row>
    <row r="38" spans="1:8" x14ac:dyDescent="0.25">
      <c r="A38" s="1" t="s">
        <v>17</v>
      </c>
      <c r="C38" s="2"/>
      <c r="D38" s="3">
        <v>91771.24</v>
      </c>
      <c r="E38" s="34">
        <v>0</v>
      </c>
      <c r="F38" s="3">
        <f t="shared" si="2"/>
        <v>91771.24</v>
      </c>
      <c r="G38" s="14" t="s">
        <v>38</v>
      </c>
    </row>
    <row r="39" spans="1:8" x14ac:dyDescent="0.25">
      <c r="A39" s="1" t="s">
        <v>32</v>
      </c>
      <c r="C39" s="2"/>
      <c r="D39" s="3">
        <v>461154.02</v>
      </c>
      <c r="E39" s="34">
        <v>0</v>
      </c>
      <c r="F39" s="3">
        <f t="shared" si="2"/>
        <v>461154.02</v>
      </c>
      <c r="G39" s="14" t="s">
        <v>38</v>
      </c>
    </row>
    <row r="40" spans="1:8" x14ac:dyDescent="0.25">
      <c r="A40" s="1" t="s">
        <v>18</v>
      </c>
      <c r="C40" s="2"/>
      <c r="D40" s="3">
        <v>94436</v>
      </c>
      <c r="E40" s="34">
        <v>19643.400000000001</v>
      </c>
      <c r="F40" s="3">
        <f t="shared" si="2"/>
        <v>74792.600000000006</v>
      </c>
      <c r="G40" s="14" t="s">
        <v>38</v>
      </c>
    </row>
    <row r="41" spans="1:8" x14ac:dyDescent="0.25">
      <c r="A41" s="1" t="s">
        <v>19</v>
      </c>
      <c r="C41" s="2"/>
      <c r="D41" s="3">
        <v>374500.25</v>
      </c>
      <c r="E41" s="34">
        <f>124397.23+3342.16</f>
        <v>127739.39</v>
      </c>
      <c r="F41" s="3">
        <f t="shared" si="2"/>
        <v>246760.86</v>
      </c>
      <c r="G41" s="14" t="s">
        <v>38</v>
      </c>
    </row>
    <row r="42" spans="1:8" x14ac:dyDescent="0.25">
      <c r="C42" s="2"/>
      <c r="D42" s="3"/>
      <c r="E42" s="24"/>
      <c r="F42" s="3"/>
      <c r="G42" s="14"/>
    </row>
    <row r="43" spans="1:8" x14ac:dyDescent="0.25">
      <c r="C43" s="2"/>
      <c r="D43" s="3"/>
      <c r="E43" s="24"/>
      <c r="F43" s="3"/>
      <c r="G43" s="14"/>
    </row>
    <row r="45" spans="1:8" x14ac:dyDescent="0.25">
      <c r="B45" s="29" t="s">
        <v>46</v>
      </c>
      <c r="C45" s="1"/>
    </row>
    <row r="46" spans="1:8" x14ac:dyDescent="0.25">
      <c r="C46" s="1"/>
    </row>
    <row r="47" spans="1:8" x14ac:dyDescent="0.25">
      <c r="C47" s="1"/>
    </row>
    <row r="48" spans="1:8" ht="13.5" x14ac:dyDescent="0.25">
      <c r="B48" s="1" t="s">
        <v>44</v>
      </c>
      <c r="C48" s="1"/>
      <c r="G48" s="25"/>
      <c r="H48" s="25"/>
    </row>
    <row r="49" spans="2:8" ht="13.5" x14ac:dyDescent="0.25">
      <c r="B49" s="1" t="s">
        <v>45</v>
      </c>
      <c r="C49" s="1"/>
      <c r="G49" s="25"/>
      <c r="H49" s="25"/>
    </row>
    <row r="51" spans="2:8" ht="13.5" x14ac:dyDescent="0.25">
      <c r="B51" s="1" t="s">
        <v>47</v>
      </c>
      <c r="C51" s="3"/>
      <c r="D51" s="30" t="s">
        <v>48</v>
      </c>
      <c r="E51" s="3"/>
      <c r="G51" s="31"/>
    </row>
    <row r="52" spans="2:8" ht="13.5" x14ac:dyDescent="0.25">
      <c r="C52" s="3"/>
      <c r="D52" s="3"/>
      <c r="E52" s="3"/>
      <c r="G52" s="31"/>
    </row>
    <row r="53" spans="2:8" x14ac:dyDescent="0.25">
      <c r="C53" s="3"/>
      <c r="D53" s="3"/>
      <c r="E53" s="3"/>
    </row>
    <row r="54" spans="2:8" x14ac:dyDescent="0.25">
      <c r="B54" s="30" t="s">
        <v>49</v>
      </c>
      <c r="C54" s="1"/>
      <c r="D54" s="3"/>
      <c r="E54" s="32" t="s">
        <v>42</v>
      </c>
      <c r="G54" s="32"/>
    </row>
    <row r="55" spans="2:8" x14ac:dyDescent="0.25">
      <c r="B55" s="33" t="s">
        <v>50</v>
      </c>
      <c r="C55" s="1"/>
      <c r="E55" s="32" t="s">
        <v>43</v>
      </c>
      <c r="G55" s="32"/>
    </row>
    <row r="56" spans="2:8" x14ac:dyDescent="0.25">
      <c r="C56" s="1"/>
    </row>
  </sheetData>
  <mergeCells count="8">
    <mergeCell ref="A1:G1"/>
    <mergeCell ref="A11:B11"/>
    <mergeCell ref="A2:G2"/>
    <mergeCell ref="A3:G3"/>
    <mergeCell ref="A5:G5"/>
    <mergeCell ref="A6:G6"/>
    <mergeCell ref="A7:G7"/>
    <mergeCell ref="A8:G8"/>
  </mergeCells>
  <pageMargins left="0" right="0" top="0.75" bottom="0.75" header="0.3" footer="0.3"/>
  <pageSetup paperSize="9" orientation="portrait" horizontalDpi="0" verticalDpi="0" r:id="rId1"/>
  <headerFooter>
    <oddFooter>&amp;C&amp;9-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zoomScale="110" zoomScaleNormal="110" workbookViewId="0">
      <selection activeCell="A7" sqref="A7:I7"/>
    </sheetView>
  </sheetViews>
  <sheetFormatPr defaultRowHeight="13.5" x14ac:dyDescent="0.25"/>
  <cols>
    <col min="1" max="1" width="7.33203125" style="59" customWidth="1"/>
    <col min="2" max="2" width="3.83203125" style="59" customWidth="1"/>
    <col min="3" max="3" width="62.83203125" style="59" customWidth="1"/>
    <col min="4" max="4" width="9" style="41" customWidth="1"/>
    <col min="5" max="6" width="14.5" style="59" customWidth="1"/>
    <col min="7" max="7" width="14.6640625" style="59" customWidth="1"/>
    <col min="8" max="8" width="25" style="42" customWidth="1"/>
    <col min="9" max="9" width="12.1640625" style="42" customWidth="1"/>
    <col min="10" max="10" width="13.6640625" style="63" hidden="1" customWidth="1"/>
    <col min="11" max="12" width="9.5" style="63" hidden="1" customWidth="1"/>
    <col min="13" max="13" width="10.6640625" style="59" hidden="1" customWidth="1"/>
    <col min="14" max="14" width="9" style="64" hidden="1" customWidth="1"/>
    <col min="15" max="16" width="9.83203125" style="64" hidden="1" customWidth="1"/>
    <col min="17" max="19" width="9.33203125" style="64" hidden="1" customWidth="1"/>
    <col min="20" max="20" width="9.33203125" style="59" hidden="1" customWidth="1"/>
    <col min="21" max="21" width="9.33203125" style="64" hidden="1" customWidth="1"/>
    <col min="22" max="23" width="0" style="59" hidden="1" customWidth="1"/>
    <col min="24" max="16384" width="9.33203125" style="59"/>
  </cols>
  <sheetData>
    <row r="1" spans="1:29" s="35" customFormat="1" ht="12.75" x14ac:dyDescent="0.2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51"/>
      <c r="K1" s="51"/>
      <c r="L1" s="51"/>
      <c r="M1" s="52"/>
      <c r="N1" s="53"/>
      <c r="O1" s="53"/>
      <c r="P1" s="54"/>
      <c r="Q1" s="54"/>
      <c r="R1" s="54"/>
      <c r="S1" s="54"/>
      <c r="U1" s="54"/>
      <c r="V1" s="54"/>
      <c r="W1" s="54"/>
      <c r="Y1" s="54"/>
      <c r="Z1" s="54"/>
      <c r="AA1" s="54"/>
      <c r="AC1" s="54"/>
    </row>
    <row r="2" spans="1:29" s="35" customFormat="1" ht="13.5" customHeight="1" x14ac:dyDescent="0.2">
      <c r="A2" s="104" t="s">
        <v>112</v>
      </c>
      <c r="B2" s="104"/>
      <c r="C2" s="104"/>
      <c r="D2" s="104"/>
      <c r="E2" s="104"/>
      <c r="F2" s="104"/>
      <c r="G2" s="104"/>
      <c r="H2" s="104"/>
      <c r="I2" s="104"/>
      <c r="J2" s="51"/>
      <c r="K2" s="51"/>
      <c r="L2" s="51"/>
      <c r="M2" s="55"/>
      <c r="N2" s="53"/>
      <c r="O2" s="53"/>
      <c r="P2" s="54"/>
      <c r="Q2" s="54"/>
      <c r="R2" s="54"/>
      <c r="S2" s="54"/>
      <c r="U2" s="54"/>
      <c r="V2" s="54"/>
      <c r="W2" s="54"/>
      <c r="Y2" s="54"/>
      <c r="Z2" s="54"/>
      <c r="AA2" s="54"/>
      <c r="AC2" s="54"/>
    </row>
    <row r="3" spans="1:29" s="35" customFormat="1" ht="13.5" customHeight="1" x14ac:dyDescent="0.2">
      <c r="A3" s="101" t="s">
        <v>66</v>
      </c>
      <c r="B3" s="101"/>
      <c r="C3" s="101"/>
      <c r="D3" s="101"/>
      <c r="E3" s="101"/>
      <c r="F3" s="101"/>
      <c r="G3" s="101"/>
      <c r="H3" s="101"/>
      <c r="I3" s="101"/>
      <c r="J3" s="55"/>
      <c r="K3" s="55"/>
      <c r="L3" s="55"/>
      <c r="M3" s="55"/>
      <c r="N3" s="53"/>
      <c r="O3" s="53"/>
      <c r="P3" s="54"/>
      <c r="Q3" s="54"/>
      <c r="R3" s="54"/>
      <c r="S3" s="54"/>
      <c r="U3" s="54"/>
      <c r="V3" s="54"/>
      <c r="W3" s="54"/>
      <c r="Y3" s="54"/>
      <c r="Z3" s="54"/>
      <c r="AA3" s="54"/>
      <c r="AC3" s="54"/>
    </row>
    <row r="4" spans="1:29" s="35" customFormat="1" ht="13.5" customHeight="1" x14ac:dyDescent="0.2">
      <c r="A4" s="104" t="s">
        <v>69</v>
      </c>
      <c r="B4" s="104"/>
      <c r="C4" s="104"/>
      <c r="D4" s="104"/>
      <c r="E4" s="104"/>
      <c r="F4" s="104"/>
      <c r="G4" s="104"/>
      <c r="H4" s="104"/>
      <c r="I4" s="104"/>
      <c r="J4" s="51"/>
      <c r="K4" s="51"/>
      <c r="L4" s="51"/>
      <c r="M4" s="55"/>
      <c r="N4" s="53"/>
      <c r="O4" s="53"/>
      <c r="P4" s="54"/>
      <c r="Q4" s="54"/>
      <c r="R4" s="54"/>
      <c r="S4" s="54"/>
      <c r="U4" s="54"/>
      <c r="V4" s="54"/>
      <c r="W4" s="54"/>
      <c r="Y4" s="54"/>
      <c r="Z4" s="54"/>
      <c r="AA4" s="54"/>
      <c r="AC4" s="54"/>
    </row>
    <row r="5" spans="1:29" s="35" customFormat="1" ht="10.5" customHeight="1" x14ac:dyDescent="0.25">
      <c r="D5" s="37"/>
      <c r="F5" s="54"/>
      <c r="G5" s="54"/>
      <c r="H5" s="39"/>
      <c r="I5" s="39"/>
      <c r="J5" s="56"/>
      <c r="K5" s="56"/>
      <c r="L5" s="56"/>
      <c r="M5" s="54"/>
      <c r="N5" s="54"/>
      <c r="O5" s="57"/>
      <c r="P5" s="54"/>
      <c r="Q5" s="54"/>
      <c r="R5" s="54"/>
      <c r="S5" s="54"/>
      <c r="U5" s="54"/>
      <c r="V5" s="54"/>
      <c r="W5" s="54"/>
      <c r="Y5" s="54"/>
      <c r="Z5" s="54"/>
      <c r="AA5" s="54"/>
      <c r="AC5" s="54"/>
    </row>
    <row r="6" spans="1:29" s="35" customFormat="1" ht="13.5" customHeight="1" x14ac:dyDescent="0.2">
      <c r="A6" s="101" t="s">
        <v>25</v>
      </c>
      <c r="B6" s="101"/>
      <c r="C6" s="101"/>
      <c r="D6" s="101"/>
      <c r="E6" s="101"/>
      <c r="F6" s="101"/>
      <c r="G6" s="101"/>
      <c r="H6" s="101"/>
      <c r="I6" s="101"/>
      <c r="J6" s="55"/>
      <c r="K6" s="55"/>
      <c r="L6" s="55"/>
      <c r="M6" s="55"/>
      <c r="N6" s="53"/>
      <c r="O6" s="53"/>
      <c r="P6" s="54"/>
      <c r="Q6" s="54"/>
      <c r="R6" s="54"/>
      <c r="S6" s="54"/>
      <c r="U6" s="54"/>
      <c r="V6" s="54"/>
      <c r="W6" s="54"/>
      <c r="Y6" s="54"/>
      <c r="Z6" s="54"/>
      <c r="AA6" s="54"/>
      <c r="AC6" s="54"/>
    </row>
    <row r="7" spans="1:29" s="35" customFormat="1" ht="13.5" customHeight="1" x14ac:dyDescent="0.2">
      <c r="A7" s="101" t="s">
        <v>26</v>
      </c>
      <c r="B7" s="101"/>
      <c r="C7" s="101"/>
      <c r="D7" s="101"/>
      <c r="E7" s="101"/>
      <c r="F7" s="101"/>
      <c r="G7" s="101"/>
      <c r="H7" s="101"/>
      <c r="I7" s="101"/>
      <c r="J7" s="55"/>
      <c r="K7" s="55"/>
      <c r="L7" s="55"/>
      <c r="M7" s="55"/>
      <c r="N7" s="53"/>
      <c r="O7" s="53"/>
      <c r="P7" s="54"/>
      <c r="Q7" s="54"/>
      <c r="R7" s="54"/>
      <c r="S7" s="54"/>
      <c r="U7" s="54"/>
      <c r="V7" s="54"/>
      <c r="W7" s="54"/>
      <c r="Y7" s="54"/>
      <c r="Z7" s="54"/>
      <c r="AA7" s="54"/>
      <c r="AC7" s="54"/>
    </row>
    <row r="8" spans="1:29" s="35" customFormat="1" ht="13.5" customHeight="1" x14ac:dyDescent="0.2">
      <c r="A8" s="101" t="s">
        <v>27</v>
      </c>
      <c r="B8" s="101"/>
      <c r="C8" s="101"/>
      <c r="D8" s="101"/>
      <c r="E8" s="101"/>
      <c r="F8" s="101"/>
      <c r="G8" s="101"/>
      <c r="H8" s="101"/>
      <c r="I8" s="101"/>
      <c r="J8" s="55"/>
      <c r="K8" s="55"/>
      <c r="L8" s="55"/>
      <c r="M8" s="55"/>
      <c r="N8" s="53"/>
      <c r="O8" s="53"/>
      <c r="P8" s="54"/>
      <c r="Q8" s="54"/>
      <c r="R8" s="54"/>
      <c r="S8" s="54"/>
      <c r="U8" s="54"/>
      <c r="V8" s="54"/>
      <c r="W8" s="54"/>
      <c r="Y8" s="54"/>
      <c r="Z8" s="54"/>
      <c r="AA8" s="54"/>
      <c r="AC8" s="54"/>
    </row>
    <row r="9" spans="1:29" s="35" customFormat="1" ht="13.5" customHeight="1" x14ac:dyDescent="0.2">
      <c r="A9" s="101" t="s">
        <v>118</v>
      </c>
      <c r="B9" s="101"/>
      <c r="C9" s="101"/>
      <c r="D9" s="101"/>
      <c r="E9" s="101"/>
      <c r="F9" s="101"/>
      <c r="G9" s="101"/>
      <c r="H9" s="101"/>
      <c r="I9" s="101"/>
      <c r="J9" s="55"/>
      <c r="K9" s="55"/>
      <c r="L9" s="55"/>
      <c r="M9" s="55"/>
      <c r="N9" s="53"/>
      <c r="O9" s="53"/>
      <c r="P9" s="54"/>
      <c r="Q9" s="54"/>
      <c r="R9" s="54"/>
      <c r="S9" s="54"/>
      <c r="U9" s="54"/>
      <c r="V9" s="54"/>
      <c r="W9" s="54"/>
      <c r="Y9" s="54"/>
      <c r="Z9" s="54"/>
      <c r="AA9" s="54"/>
      <c r="AC9" s="54"/>
    </row>
    <row r="10" spans="1:29" s="35" customFormat="1" x14ac:dyDescent="0.25">
      <c r="B10" s="55"/>
      <c r="C10" s="55"/>
      <c r="D10" s="38"/>
      <c r="E10" s="55"/>
      <c r="F10" s="55"/>
      <c r="G10" s="55"/>
      <c r="H10" s="40"/>
      <c r="I10" s="40"/>
      <c r="J10" s="58"/>
      <c r="K10" s="58"/>
      <c r="L10" s="58"/>
      <c r="M10" s="55"/>
      <c r="N10" s="53"/>
      <c r="O10" s="53"/>
      <c r="P10" s="54"/>
      <c r="Q10" s="54"/>
      <c r="R10" s="54"/>
      <c r="S10" s="54"/>
      <c r="U10" s="54"/>
      <c r="V10" s="54"/>
      <c r="W10" s="54"/>
      <c r="Y10" s="54"/>
      <c r="Z10" s="54"/>
      <c r="AA10" s="54"/>
      <c r="AC10" s="54"/>
    </row>
    <row r="11" spans="1:29" ht="15" x14ac:dyDescent="0.25">
      <c r="E11" s="60"/>
      <c r="F11" s="60"/>
      <c r="G11" s="61"/>
      <c r="H11" s="103" t="s">
        <v>74</v>
      </c>
      <c r="I11" s="103"/>
      <c r="J11" s="62"/>
      <c r="V11" s="59" t="s">
        <v>71</v>
      </c>
    </row>
    <row r="12" spans="1:29" s="85" customFormat="1" ht="32.25" customHeight="1" x14ac:dyDescent="0.35">
      <c r="A12" s="102" t="s">
        <v>20</v>
      </c>
      <c r="B12" s="102"/>
      <c r="C12" s="102"/>
      <c r="D12" s="90" t="s">
        <v>115</v>
      </c>
      <c r="E12" s="88" t="s">
        <v>28</v>
      </c>
      <c r="F12" s="88" t="s">
        <v>29</v>
      </c>
      <c r="G12" s="87" t="s">
        <v>113</v>
      </c>
      <c r="H12" s="89" t="s">
        <v>96</v>
      </c>
      <c r="I12" s="90" t="s">
        <v>95</v>
      </c>
      <c r="J12" s="65" t="s">
        <v>97</v>
      </c>
      <c r="K12" s="84"/>
      <c r="L12" s="84"/>
      <c r="N12" s="75"/>
      <c r="O12" s="75"/>
      <c r="P12" s="75"/>
      <c r="Q12" s="75"/>
      <c r="R12" s="75"/>
      <c r="S12" s="75"/>
      <c r="U12" s="75"/>
    </row>
    <row r="13" spans="1:29" x14ac:dyDescent="0.25">
      <c r="E13" s="64"/>
      <c r="F13" s="64"/>
      <c r="G13" s="64"/>
      <c r="H13" s="49"/>
      <c r="I13" s="49"/>
    </row>
    <row r="14" spans="1:29" x14ac:dyDescent="0.25">
      <c r="B14" s="35" t="s">
        <v>83</v>
      </c>
      <c r="C14" s="35"/>
      <c r="D14" s="44" t="s">
        <v>0</v>
      </c>
      <c r="E14" s="66">
        <f>+E18</f>
        <v>2278335.77</v>
      </c>
      <c r="F14" s="66">
        <f t="shared" ref="F14:G14" si="0">+F18</f>
        <v>2161214.39</v>
      </c>
      <c r="G14" s="66">
        <f t="shared" si="0"/>
        <v>117121.37999999989</v>
      </c>
    </row>
    <row r="15" spans="1:29" x14ac:dyDescent="0.25">
      <c r="A15" s="35"/>
      <c r="D15" s="44"/>
      <c r="E15" s="64"/>
      <c r="F15" s="64"/>
      <c r="G15" s="64"/>
    </row>
    <row r="16" spans="1:29" x14ac:dyDescent="0.25">
      <c r="A16" s="67" t="s">
        <v>1</v>
      </c>
      <c r="D16" s="44" t="s">
        <v>0</v>
      </c>
      <c r="E16" s="64"/>
      <c r="F16" s="64"/>
      <c r="G16" s="64"/>
    </row>
    <row r="17" spans="1:22" x14ac:dyDescent="0.25">
      <c r="A17" s="35" t="s">
        <v>34</v>
      </c>
      <c r="B17" s="67"/>
      <c r="C17" s="67"/>
      <c r="D17" s="45">
        <v>3311</v>
      </c>
      <c r="E17" s="68"/>
      <c r="F17" s="68"/>
      <c r="G17" s="68"/>
    </row>
    <row r="18" spans="1:22" x14ac:dyDescent="0.25">
      <c r="B18" s="59" t="s">
        <v>35</v>
      </c>
      <c r="D18" s="44">
        <v>300</v>
      </c>
      <c r="E18" s="66">
        <f>SUM(E20:E37)</f>
        <v>2278335.77</v>
      </c>
      <c r="F18" s="66">
        <f t="shared" ref="F18:G18" si="1">SUM(F20:F37)</f>
        <v>2161214.39</v>
      </c>
      <c r="G18" s="66">
        <f t="shared" si="1"/>
        <v>117121.37999999989</v>
      </c>
      <c r="K18" s="63" t="s">
        <v>72</v>
      </c>
      <c r="L18" s="63" t="s">
        <v>73</v>
      </c>
      <c r="M18" s="59" t="s">
        <v>53</v>
      </c>
      <c r="N18" s="64" t="s">
        <v>54</v>
      </c>
      <c r="O18" s="64" t="s">
        <v>55</v>
      </c>
      <c r="P18" s="64" t="s">
        <v>56</v>
      </c>
      <c r="Q18" s="64" t="s">
        <v>57</v>
      </c>
      <c r="R18" s="64" t="s">
        <v>58</v>
      </c>
      <c r="S18" s="64" t="s">
        <v>59</v>
      </c>
      <c r="T18" s="59" t="s">
        <v>60</v>
      </c>
      <c r="U18" s="64" t="s">
        <v>61</v>
      </c>
      <c r="V18" s="59" t="s">
        <v>62</v>
      </c>
    </row>
    <row r="19" spans="1:22" x14ac:dyDescent="0.25">
      <c r="B19" s="67" t="s">
        <v>64</v>
      </c>
      <c r="C19" s="67"/>
      <c r="E19" s="69"/>
      <c r="F19" s="69"/>
      <c r="G19" s="69"/>
    </row>
    <row r="20" spans="1:22" ht="26.25" x14ac:dyDescent="0.25">
      <c r="B20" s="59" t="s">
        <v>93</v>
      </c>
      <c r="C20" s="86" t="s">
        <v>94</v>
      </c>
      <c r="D20" s="44">
        <v>10702990</v>
      </c>
      <c r="E20" s="91">
        <f>69056.21-69056.21</f>
        <v>0</v>
      </c>
      <c r="F20" s="75">
        <f>SUM(K20:V20)</f>
        <v>0</v>
      </c>
      <c r="G20" s="75">
        <f t="shared" ref="G20" si="2">E20-F20</f>
        <v>0</v>
      </c>
      <c r="H20" s="50" t="s">
        <v>67</v>
      </c>
    </row>
    <row r="21" spans="1:22" x14ac:dyDescent="0.25">
      <c r="C21" s="85"/>
      <c r="D21" s="44"/>
      <c r="E21" s="91"/>
      <c r="F21" s="91"/>
      <c r="G21" s="91"/>
      <c r="H21" s="50"/>
    </row>
    <row r="22" spans="1:22" x14ac:dyDescent="0.25">
      <c r="B22" s="35" t="s">
        <v>36</v>
      </c>
      <c r="C22" s="92"/>
      <c r="D22" s="93"/>
      <c r="E22" s="94"/>
      <c r="F22" s="94"/>
      <c r="G22" s="94"/>
      <c r="H22" s="50"/>
    </row>
    <row r="23" spans="1:22" ht="16.5" customHeight="1" x14ac:dyDescent="0.25">
      <c r="A23" s="59" t="s">
        <v>77</v>
      </c>
      <c r="C23" s="85" t="s">
        <v>84</v>
      </c>
      <c r="D23" s="44">
        <v>10704020</v>
      </c>
      <c r="E23" s="75">
        <f>31610.36-31610.36</f>
        <v>0</v>
      </c>
      <c r="F23" s="75">
        <f t="shared" ref="F23:F34" si="3">SUM(K23:V23)</f>
        <v>0</v>
      </c>
      <c r="G23" s="75">
        <f t="shared" ref="G23:G34" si="4">E23-F23</f>
        <v>0</v>
      </c>
      <c r="H23" s="95" t="s">
        <v>110</v>
      </c>
      <c r="I23" s="46"/>
      <c r="J23" s="70"/>
      <c r="K23" s="70"/>
      <c r="L23" s="70"/>
      <c r="M23" s="64"/>
    </row>
    <row r="24" spans="1:22" ht="16.5" customHeight="1" x14ac:dyDescent="0.25">
      <c r="A24" s="59" t="s">
        <v>77</v>
      </c>
      <c r="B24" s="71"/>
      <c r="C24" s="96" t="s">
        <v>89</v>
      </c>
      <c r="D24" s="44">
        <v>10704020</v>
      </c>
      <c r="E24" s="75">
        <f>39566.33-39566.33</f>
        <v>0</v>
      </c>
      <c r="F24" s="75">
        <f t="shared" si="3"/>
        <v>0</v>
      </c>
      <c r="G24" s="75">
        <f t="shared" si="4"/>
        <v>0</v>
      </c>
      <c r="H24" s="95" t="s">
        <v>68</v>
      </c>
      <c r="I24" s="46"/>
      <c r="J24" s="70"/>
      <c r="K24" s="70"/>
      <c r="L24" s="70"/>
      <c r="M24" s="64"/>
    </row>
    <row r="25" spans="1:22" ht="16.5" customHeight="1" x14ac:dyDescent="0.25">
      <c r="C25" s="85" t="s">
        <v>75</v>
      </c>
      <c r="D25" s="44">
        <v>10704020</v>
      </c>
      <c r="E25" s="75">
        <f>36075.8-36075.8</f>
        <v>0</v>
      </c>
      <c r="F25" s="75">
        <f t="shared" si="3"/>
        <v>0</v>
      </c>
      <c r="G25" s="75">
        <f t="shared" si="4"/>
        <v>0</v>
      </c>
      <c r="H25" s="95" t="s">
        <v>99</v>
      </c>
      <c r="I25" s="46"/>
      <c r="J25" s="70"/>
      <c r="K25" s="70"/>
      <c r="L25" s="70"/>
      <c r="M25" s="64"/>
    </row>
    <row r="26" spans="1:22" ht="16.5" customHeight="1" x14ac:dyDescent="0.25">
      <c r="C26" s="85" t="s">
        <v>76</v>
      </c>
      <c r="D26" s="44">
        <v>10704020</v>
      </c>
      <c r="E26" s="75">
        <f>168821.8-168821.8</f>
        <v>0</v>
      </c>
      <c r="F26" s="75">
        <f t="shared" si="3"/>
        <v>0</v>
      </c>
      <c r="G26" s="75">
        <f t="shared" si="4"/>
        <v>0</v>
      </c>
      <c r="H26" s="95" t="s">
        <v>99</v>
      </c>
      <c r="I26" s="46"/>
      <c r="J26" s="70"/>
      <c r="K26" s="70"/>
      <c r="L26" s="70"/>
      <c r="M26" s="64"/>
    </row>
    <row r="27" spans="1:22" ht="16.5" customHeight="1" x14ac:dyDescent="0.25">
      <c r="A27" s="59" t="s">
        <v>85</v>
      </c>
      <c r="C27" s="85" t="s">
        <v>86</v>
      </c>
      <c r="D27" s="44">
        <v>10704020</v>
      </c>
      <c r="E27" s="75">
        <f>84343.08-84343.08</f>
        <v>0</v>
      </c>
      <c r="F27" s="75">
        <f t="shared" si="3"/>
        <v>0</v>
      </c>
      <c r="G27" s="75">
        <f t="shared" si="4"/>
        <v>0</v>
      </c>
      <c r="H27" s="95" t="s">
        <v>65</v>
      </c>
      <c r="I27" s="46"/>
      <c r="J27" s="70"/>
      <c r="K27" s="70"/>
      <c r="L27" s="70"/>
      <c r="M27" s="64"/>
    </row>
    <row r="28" spans="1:22" ht="16.5" customHeight="1" x14ac:dyDescent="0.25">
      <c r="C28" s="85" t="s">
        <v>78</v>
      </c>
      <c r="D28" s="44">
        <v>10704020</v>
      </c>
      <c r="E28" s="75">
        <f>165937.25-165937.25</f>
        <v>0</v>
      </c>
      <c r="F28" s="75">
        <f t="shared" si="3"/>
        <v>0</v>
      </c>
      <c r="G28" s="75">
        <f t="shared" si="4"/>
        <v>0</v>
      </c>
      <c r="H28" s="95" t="s">
        <v>98</v>
      </c>
      <c r="I28" s="46"/>
      <c r="J28" s="70"/>
      <c r="K28" s="70"/>
      <c r="L28" s="70"/>
      <c r="M28" s="64"/>
    </row>
    <row r="29" spans="1:22" ht="16.5" customHeight="1" x14ac:dyDescent="0.25">
      <c r="C29" s="85" t="s">
        <v>79</v>
      </c>
      <c r="D29" s="44">
        <v>10704020</v>
      </c>
      <c r="E29" s="75">
        <f>375193.5-153583.01</f>
        <v>221610.49</v>
      </c>
      <c r="F29" s="75">
        <f t="shared" si="3"/>
        <v>221610.49</v>
      </c>
      <c r="G29" s="75">
        <f t="shared" si="4"/>
        <v>0</v>
      </c>
      <c r="H29" s="95" t="s">
        <v>109</v>
      </c>
      <c r="I29" s="46"/>
      <c r="J29" s="70"/>
      <c r="K29" s="70">
        <v>129928</v>
      </c>
      <c r="L29" s="70"/>
      <c r="M29" s="64">
        <v>91682.49</v>
      </c>
    </row>
    <row r="30" spans="1:22" ht="16.5" customHeight="1" x14ac:dyDescent="0.25">
      <c r="A30" s="59" t="s">
        <v>87</v>
      </c>
      <c r="C30" s="85" t="s">
        <v>88</v>
      </c>
      <c r="D30" s="44">
        <v>10704020</v>
      </c>
      <c r="E30" s="75">
        <f>80059.54-80059.54</f>
        <v>0</v>
      </c>
      <c r="F30" s="75">
        <f t="shared" si="3"/>
        <v>0</v>
      </c>
      <c r="G30" s="75">
        <f t="shared" si="4"/>
        <v>0</v>
      </c>
      <c r="H30" s="97" t="s">
        <v>67</v>
      </c>
      <c r="I30" s="47"/>
      <c r="J30" s="72"/>
      <c r="K30" s="72"/>
      <c r="L30" s="72"/>
      <c r="M30" s="64"/>
    </row>
    <row r="31" spans="1:22" ht="16.5" customHeight="1" x14ac:dyDescent="0.25">
      <c r="C31" s="85" t="s">
        <v>81</v>
      </c>
      <c r="D31" s="44">
        <v>10704020</v>
      </c>
      <c r="E31" s="75">
        <f>200986.12-200986.12</f>
        <v>0</v>
      </c>
      <c r="F31" s="75">
        <f t="shared" si="3"/>
        <v>0</v>
      </c>
      <c r="G31" s="75">
        <f t="shared" si="4"/>
        <v>0</v>
      </c>
      <c r="H31" s="95" t="s">
        <v>111</v>
      </c>
      <c r="I31" s="46"/>
      <c r="J31" s="70"/>
      <c r="K31" s="70"/>
      <c r="L31" s="70"/>
      <c r="M31" s="64"/>
      <c r="N31" s="59"/>
      <c r="O31" s="59"/>
      <c r="P31" s="59"/>
      <c r="Q31" s="59"/>
      <c r="R31" s="59"/>
      <c r="S31" s="59"/>
      <c r="U31" s="59"/>
    </row>
    <row r="32" spans="1:22" ht="16.5" customHeight="1" x14ac:dyDescent="0.25">
      <c r="C32" s="98" t="s">
        <v>116</v>
      </c>
      <c r="D32" s="44">
        <v>10704020</v>
      </c>
      <c r="E32" s="75">
        <v>2000000</v>
      </c>
      <c r="F32" s="75">
        <v>1882878.62</v>
      </c>
      <c r="G32" s="75">
        <f t="shared" si="4"/>
        <v>117121.37999999989</v>
      </c>
      <c r="H32" s="95" t="s">
        <v>117</v>
      </c>
      <c r="I32" s="46"/>
      <c r="J32" s="70"/>
      <c r="K32" s="70"/>
      <c r="L32" s="70"/>
      <c r="M32" s="64"/>
      <c r="N32" s="59"/>
      <c r="O32" s="59"/>
      <c r="P32" s="59"/>
      <c r="Q32" s="59"/>
      <c r="R32" s="59"/>
      <c r="S32" s="59"/>
      <c r="U32" s="59"/>
    </row>
    <row r="33" spans="1:21" ht="16.5" customHeight="1" x14ac:dyDescent="0.25">
      <c r="A33" s="59" t="s">
        <v>90</v>
      </c>
      <c r="C33" s="85" t="s">
        <v>91</v>
      </c>
      <c r="D33" s="44">
        <v>10704020</v>
      </c>
      <c r="E33" s="75">
        <f>86507.72-86507.72</f>
        <v>0</v>
      </c>
      <c r="F33" s="75">
        <f t="shared" si="3"/>
        <v>0</v>
      </c>
      <c r="G33" s="75">
        <f t="shared" si="4"/>
        <v>0</v>
      </c>
      <c r="H33" s="97" t="s">
        <v>67</v>
      </c>
      <c r="I33" s="47"/>
      <c r="J33" s="72"/>
      <c r="K33" s="72"/>
      <c r="L33" s="72"/>
      <c r="M33" s="64"/>
    </row>
    <row r="34" spans="1:21" ht="16.5" customHeight="1" x14ac:dyDescent="0.25">
      <c r="A34" s="59" t="s">
        <v>87</v>
      </c>
      <c r="C34" s="85" t="s">
        <v>92</v>
      </c>
      <c r="D34" s="44">
        <v>10704020</v>
      </c>
      <c r="E34" s="75">
        <f>231274.89-231274.89</f>
        <v>0</v>
      </c>
      <c r="F34" s="75">
        <f t="shared" si="3"/>
        <v>0</v>
      </c>
      <c r="G34" s="75">
        <f t="shared" si="4"/>
        <v>0</v>
      </c>
      <c r="H34" s="95" t="s">
        <v>63</v>
      </c>
      <c r="I34" s="46"/>
      <c r="J34" s="70"/>
      <c r="K34" s="70"/>
      <c r="L34" s="70"/>
      <c r="M34" s="64"/>
    </row>
    <row r="35" spans="1:21" x14ac:dyDescent="0.25">
      <c r="D35" s="44"/>
      <c r="E35" s="64"/>
      <c r="F35" s="64"/>
      <c r="G35" s="64"/>
      <c r="H35" s="46"/>
      <c r="I35" s="46"/>
      <c r="J35" s="70"/>
      <c r="K35" s="70"/>
      <c r="L35" s="70"/>
      <c r="M35" s="64"/>
      <c r="N35" s="59"/>
      <c r="O35" s="59"/>
      <c r="P35" s="59"/>
      <c r="Q35" s="59"/>
      <c r="R35" s="59"/>
      <c r="S35" s="59"/>
      <c r="U35" s="59"/>
    </row>
    <row r="36" spans="1:21" x14ac:dyDescent="0.25">
      <c r="B36" s="67" t="s">
        <v>82</v>
      </c>
      <c r="C36" s="85"/>
      <c r="D36" s="44"/>
      <c r="E36" s="75"/>
      <c r="F36" s="75"/>
      <c r="G36" s="75"/>
      <c r="H36" s="95"/>
      <c r="I36" s="46"/>
      <c r="J36" s="70"/>
      <c r="K36" s="70"/>
      <c r="L36" s="70"/>
      <c r="M36" s="64"/>
      <c r="N36" s="59"/>
      <c r="O36" s="59"/>
      <c r="P36" s="59"/>
      <c r="Q36" s="59"/>
      <c r="R36" s="59"/>
      <c r="S36" s="59"/>
      <c r="U36" s="59"/>
    </row>
    <row r="37" spans="1:21" ht="15" customHeight="1" x14ac:dyDescent="0.25">
      <c r="C37" s="85" t="s">
        <v>80</v>
      </c>
      <c r="D37" s="44">
        <v>10704990</v>
      </c>
      <c r="E37" s="75">
        <f>87070.73-30345.45</f>
        <v>56725.279999999999</v>
      </c>
      <c r="F37" s="75">
        <f>SUM(K37:V37)</f>
        <v>56725.279999999999</v>
      </c>
      <c r="G37" s="75">
        <f>E37-F37</f>
        <v>0</v>
      </c>
      <c r="H37" s="95" t="s">
        <v>114</v>
      </c>
      <c r="I37" s="46"/>
      <c r="J37" s="70"/>
      <c r="K37" s="70"/>
      <c r="L37" s="70"/>
      <c r="M37" s="64">
        <v>53730.51</v>
      </c>
      <c r="N37" s="59"/>
      <c r="O37" s="59">
        <v>2994.77</v>
      </c>
      <c r="P37" s="59"/>
      <c r="Q37" s="59"/>
      <c r="R37" s="59"/>
      <c r="S37" s="59"/>
      <c r="U37" s="59"/>
    </row>
    <row r="38" spans="1:21" x14ac:dyDescent="0.25">
      <c r="D38" s="44"/>
      <c r="E38" s="64"/>
      <c r="F38" s="64"/>
      <c r="G38" s="64"/>
      <c r="H38" s="46"/>
      <c r="I38" s="46"/>
      <c r="J38" s="70"/>
      <c r="K38" s="70"/>
      <c r="L38" s="70"/>
      <c r="M38" s="64"/>
      <c r="N38" s="59"/>
      <c r="O38" s="59"/>
      <c r="P38" s="59"/>
      <c r="Q38" s="59"/>
      <c r="R38" s="59"/>
      <c r="S38" s="59"/>
      <c r="U38" s="59"/>
    </row>
    <row r="39" spans="1:21" x14ac:dyDescent="0.25">
      <c r="D39" s="44"/>
      <c r="E39" s="64"/>
      <c r="F39" s="64"/>
      <c r="G39" s="64"/>
      <c r="H39" s="46"/>
      <c r="I39" s="46"/>
      <c r="J39" s="70"/>
      <c r="K39" s="70"/>
      <c r="L39" s="70"/>
      <c r="M39" s="64"/>
      <c r="N39" s="59"/>
      <c r="O39" s="59"/>
      <c r="P39" s="59"/>
      <c r="Q39" s="59"/>
      <c r="R39" s="59"/>
      <c r="S39" s="59"/>
      <c r="U39" s="59"/>
    </row>
    <row r="40" spans="1:21" x14ac:dyDescent="0.25">
      <c r="D40" s="44"/>
      <c r="E40" s="64"/>
      <c r="F40" s="64"/>
      <c r="G40" s="64"/>
      <c r="H40" s="46"/>
      <c r="I40" s="46"/>
      <c r="J40" s="70"/>
      <c r="K40" s="70"/>
      <c r="L40" s="70"/>
      <c r="M40" s="64"/>
      <c r="N40" s="59"/>
      <c r="O40" s="59"/>
      <c r="P40" s="59"/>
      <c r="Q40" s="59"/>
      <c r="R40" s="59"/>
      <c r="S40" s="59"/>
      <c r="U40" s="59"/>
    </row>
    <row r="41" spans="1:21" x14ac:dyDescent="0.2">
      <c r="B41" s="73" t="s">
        <v>46</v>
      </c>
      <c r="C41" s="73"/>
      <c r="D41" s="59" t="s">
        <v>47</v>
      </c>
      <c r="G41" s="75" t="s">
        <v>48</v>
      </c>
      <c r="H41" s="64"/>
      <c r="N41" s="59"/>
      <c r="O41" s="59"/>
      <c r="P41" s="59"/>
      <c r="Q41" s="59"/>
      <c r="R41" s="59"/>
      <c r="S41" s="59"/>
      <c r="U41" s="59"/>
    </row>
    <row r="42" spans="1:21" x14ac:dyDescent="0.2">
      <c r="B42" s="73"/>
      <c r="C42" s="73"/>
      <c r="D42" s="59"/>
      <c r="G42" s="75"/>
      <c r="H42" s="64"/>
    </row>
    <row r="43" spans="1:21" x14ac:dyDescent="0.2">
      <c r="C43" s="105" t="s">
        <v>119</v>
      </c>
      <c r="D43" s="59"/>
      <c r="E43" s="105" t="s">
        <v>120</v>
      </c>
      <c r="G43" s="64"/>
      <c r="H43" s="106" t="s">
        <v>121</v>
      </c>
      <c r="I43" s="48"/>
      <c r="J43" s="74"/>
      <c r="K43" s="74"/>
      <c r="L43" s="74"/>
      <c r="M43" s="36"/>
      <c r="N43" s="59"/>
      <c r="O43" s="59"/>
      <c r="P43" s="59"/>
      <c r="Q43" s="59"/>
      <c r="R43" s="59"/>
      <c r="S43" s="59"/>
      <c r="U43" s="59"/>
    </row>
    <row r="44" spans="1:21" x14ac:dyDescent="0.2">
      <c r="B44" s="67" t="s">
        <v>100</v>
      </c>
      <c r="C44" s="67" t="s">
        <v>101</v>
      </c>
      <c r="D44" s="79" t="s">
        <v>104</v>
      </c>
      <c r="E44" s="80" t="s">
        <v>105</v>
      </c>
      <c r="H44" s="82" t="s">
        <v>70</v>
      </c>
      <c r="I44" s="48"/>
      <c r="J44" s="74"/>
      <c r="K44" s="74"/>
      <c r="L44" s="74"/>
      <c r="M44" s="36"/>
      <c r="N44" s="59"/>
      <c r="O44" s="59"/>
      <c r="P44" s="59"/>
      <c r="Q44" s="59"/>
      <c r="R44" s="59"/>
      <c r="S44" s="59"/>
      <c r="U44" s="59"/>
    </row>
    <row r="45" spans="1:21" x14ac:dyDescent="0.2">
      <c r="B45" s="59" t="s">
        <v>102</v>
      </c>
      <c r="C45" s="59" t="s">
        <v>103</v>
      </c>
      <c r="D45" s="81" t="s">
        <v>106</v>
      </c>
      <c r="E45" s="81" t="s">
        <v>107</v>
      </c>
      <c r="H45" s="83" t="s">
        <v>108</v>
      </c>
    </row>
    <row r="46" spans="1:21" x14ac:dyDescent="0.25">
      <c r="D46" s="43"/>
      <c r="E46" s="75"/>
      <c r="F46" s="64"/>
      <c r="H46" s="46"/>
      <c r="I46" s="46"/>
      <c r="J46" s="70"/>
      <c r="K46" s="70"/>
      <c r="L46" s="70"/>
      <c r="N46" s="59"/>
      <c r="O46" s="59"/>
      <c r="P46" s="59"/>
      <c r="Q46" s="59"/>
      <c r="R46" s="59"/>
      <c r="S46" s="59"/>
      <c r="U46" s="59"/>
    </row>
    <row r="47" spans="1:21" x14ac:dyDescent="0.25">
      <c r="D47" s="43"/>
      <c r="E47" s="64"/>
      <c r="F47" s="64"/>
      <c r="N47" s="59"/>
      <c r="O47" s="59"/>
      <c r="P47" s="59"/>
      <c r="Q47" s="59"/>
      <c r="R47" s="59"/>
      <c r="S47" s="59"/>
      <c r="U47" s="59"/>
    </row>
    <row r="48" spans="1:21" x14ac:dyDescent="0.25">
      <c r="E48" s="64"/>
      <c r="F48" s="76"/>
      <c r="H48" s="49"/>
      <c r="I48" s="49"/>
      <c r="J48" s="77"/>
      <c r="K48" s="77"/>
      <c r="L48" s="77"/>
      <c r="N48" s="59"/>
      <c r="O48" s="59"/>
      <c r="P48" s="59"/>
      <c r="Q48" s="59"/>
      <c r="R48" s="59"/>
      <c r="S48" s="59"/>
      <c r="U48" s="59"/>
    </row>
    <row r="49" spans="6:21" x14ac:dyDescent="0.25">
      <c r="F49" s="78"/>
      <c r="H49" s="49"/>
      <c r="I49" s="49"/>
      <c r="J49" s="77"/>
      <c r="K49" s="77"/>
      <c r="L49" s="77"/>
      <c r="N49" s="59"/>
      <c r="O49" s="59"/>
      <c r="P49" s="59"/>
      <c r="Q49" s="59"/>
      <c r="R49" s="59"/>
      <c r="S49" s="59"/>
      <c r="U49" s="59"/>
    </row>
  </sheetData>
  <sheetProtection sheet="1" objects="1" scenarios="1"/>
  <sortState ref="A23:AA33">
    <sortCondition ref="C23:C33"/>
  </sortState>
  <mergeCells count="10">
    <mergeCell ref="A8:I8"/>
    <mergeCell ref="A9:I9"/>
    <mergeCell ref="A12:C12"/>
    <mergeCell ref="H11:I11"/>
    <mergeCell ref="A1:I1"/>
    <mergeCell ref="A2:I2"/>
    <mergeCell ref="A3:I3"/>
    <mergeCell ref="A4:I4"/>
    <mergeCell ref="A6:I6"/>
    <mergeCell ref="A7:I7"/>
  </mergeCells>
  <pageMargins left="0.4" right="0.5" top="0.5" bottom="0.9" header="0.31496062992126" footer="0.6"/>
  <pageSetup paperSize="9" orientation="landscape" r:id="rId1"/>
  <headerFooter>
    <oddFooter>&amp;C&amp;8Page &amp;P of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print</vt:lpstr>
      <vt:lpstr>print!Print_Area</vt:lpstr>
      <vt:lpstr>print!Print_Titles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PB-092</dc:creator>
  <cp:lastModifiedBy>User</cp:lastModifiedBy>
  <cp:lastPrinted>2020-12-06T02:17:19Z</cp:lastPrinted>
  <dcterms:created xsi:type="dcterms:W3CDTF">2019-03-12T07:54:54Z</dcterms:created>
  <dcterms:modified xsi:type="dcterms:W3CDTF">2021-01-21T02:50:34Z</dcterms:modified>
</cp:coreProperties>
</file>