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285" windowWidth="19230" windowHeight="5490" tabRatio="599" firstSheet="1" activeTab="1"/>
  </bookViews>
  <sheets>
    <sheet name="SHEET" sheetId="10" state="hidden" r:id="rId1"/>
    <sheet name="PRINT" sheetId="13" r:id="rId2"/>
    <sheet name="Sector" sheetId="14" state="hidden" r:id="rId3"/>
    <sheet name="roads and bridges" sheetId="12" state="hidden" r:id="rId4"/>
    <sheet name="July-Sept." sheetId="9" state="hidden" r:id="rId5"/>
    <sheet name="Sheet1" sheetId="11" state="hidden" r:id="rId6"/>
  </sheets>
  <definedNames>
    <definedName name="_xlnm.Print_Area" localSheetId="4">'July-Sept.'!$A$1:$O$50</definedName>
    <definedName name="_xlnm.Print_Area" localSheetId="1">PRINT!$A$1:$L$259</definedName>
    <definedName name="_xlnm.Print_Titles" localSheetId="1">PRINT!$7:$10</definedName>
    <definedName name="_xlnm.Print_Titles" localSheetId="0">SHEET!$6:$9</definedName>
  </definedNames>
  <calcPr calcId="144525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J56" i="13" l="1"/>
  <c r="J50" i="13"/>
  <c r="K198" i="13" l="1"/>
  <c r="G198" i="13"/>
  <c r="J195" i="13"/>
  <c r="K188" i="13"/>
  <c r="K139" i="13" l="1"/>
  <c r="G139" i="13"/>
  <c r="J137" i="13"/>
  <c r="G133" i="13"/>
  <c r="K133" i="13"/>
  <c r="J132" i="13"/>
  <c r="J205" i="13" l="1"/>
  <c r="K206" i="13"/>
  <c r="G206" i="13"/>
  <c r="K202" i="13"/>
  <c r="G202" i="13"/>
  <c r="J201" i="13"/>
  <c r="J72" i="13"/>
  <c r="G71" i="13"/>
  <c r="J71" i="13" s="1"/>
  <c r="G83" i="13" l="1"/>
  <c r="G19" i="13"/>
  <c r="G73" i="13"/>
  <c r="K191" i="13" l="1"/>
  <c r="G191" i="13"/>
  <c r="G188" i="13"/>
  <c r="J190" i="13"/>
  <c r="J186" i="13"/>
  <c r="J184" i="13"/>
  <c r="J182" i="13"/>
  <c r="J179" i="13"/>
  <c r="J176" i="13"/>
  <c r="J173" i="13"/>
  <c r="J170" i="13"/>
  <c r="J168" i="13"/>
  <c r="J166" i="13"/>
  <c r="J164" i="13"/>
  <c r="J162" i="13"/>
  <c r="J160" i="13"/>
  <c r="J158" i="13"/>
  <c r="J156" i="13"/>
  <c r="J155" i="13"/>
  <c r="J153" i="13"/>
  <c r="J151" i="13"/>
  <c r="J149" i="13"/>
  <c r="J147" i="13"/>
  <c r="J145" i="13"/>
  <c r="J143" i="13"/>
  <c r="J142" i="13"/>
  <c r="G192" i="13" l="1"/>
  <c r="K192" i="13"/>
  <c r="J138" i="13"/>
  <c r="K127" i="13" l="1"/>
  <c r="G127" i="13"/>
  <c r="J88" i="13"/>
  <c r="J87" i="13"/>
  <c r="J95" i="13"/>
  <c r="J99" i="13"/>
  <c r="J103" i="13"/>
  <c r="J102" i="13"/>
  <c r="J105" i="13"/>
  <c r="J109" i="13"/>
  <c r="J108" i="13"/>
  <c r="J107" i="13"/>
  <c r="J125" i="13"/>
  <c r="J123" i="13"/>
  <c r="J121" i="13"/>
  <c r="J119" i="13"/>
  <c r="J117" i="13"/>
  <c r="J116" i="13"/>
  <c r="J114" i="13"/>
  <c r="J112" i="13"/>
  <c r="J77" i="13"/>
  <c r="J76" i="13"/>
  <c r="J68" i="13"/>
  <c r="J67" i="13"/>
  <c r="J65" i="13"/>
  <c r="J63" i="13"/>
  <c r="J61" i="13"/>
  <c r="J60" i="13"/>
  <c r="J59" i="13"/>
  <c r="J58" i="13"/>
  <c r="J42" i="13"/>
  <c r="J40" i="13"/>
  <c r="J38" i="13"/>
  <c r="J36" i="13"/>
  <c r="J30" i="13"/>
  <c r="J28" i="13"/>
  <c r="J26" i="13"/>
  <c r="J24" i="13"/>
  <c r="J22" i="13"/>
  <c r="J20" i="13"/>
  <c r="J18" i="13"/>
  <c r="J16" i="13"/>
  <c r="K110" i="13"/>
  <c r="K212" i="13" s="1"/>
  <c r="G110" i="13"/>
  <c r="G212" i="13" s="1"/>
  <c r="G213" i="13" l="1"/>
  <c r="K213" i="13"/>
  <c r="J212" i="13"/>
  <c r="G74" i="13"/>
  <c r="G211" i="13" s="1"/>
  <c r="J213" i="13" l="1"/>
  <c r="G128" i="13"/>
  <c r="K74" i="13"/>
  <c r="K211" i="13" s="1"/>
  <c r="G214" i="13"/>
  <c r="J57" i="13"/>
  <c r="J54" i="13"/>
  <c r="J13" i="13"/>
  <c r="J46" i="13"/>
  <c r="J52" i="13"/>
  <c r="J44" i="13"/>
  <c r="J15" i="13"/>
  <c r="J48" i="13"/>
  <c r="N96" i="10"/>
  <c r="N44" i="10"/>
  <c r="N95" i="10" s="1"/>
  <c r="J44" i="10"/>
  <c r="J95" i="10" s="1"/>
  <c r="J96" i="10"/>
  <c r="N88" i="10"/>
  <c r="J88" i="10"/>
  <c r="M87" i="10"/>
  <c r="M82" i="10"/>
  <c r="M81" i="10"/>
  <c r="M80" i="10"/>
  <c r="N56" i="10"/>
  <c r="J56" i="10"/>
  <c r="M49" i="10"/>
  <c r="M48" i="10"/>
  <c r="M43" i="10"/>
  <c r="G261" i="13" l="1"/>
  <c r="K128" i="13"/>
  <c r="J211" i="13"/>
  <c r="K214" i="13" l="1"/>
  <c r="N209" i="13"/>
  <c r="C51" i="12"/>
  <c r="A36" i="12"/>
  <c r="J214" i="13" l="1"/>
  <c r="K261" i="13"/>
  <c r="J34" i="10"/>
  <c r="J94" i="10" s="1"/>
  <c r="A76" i="11" l="1"/>
  <c r="M95" i="10" l="1"/>
  <c r="M74" i="10"/>
  <c r="M73" i="10"/>
  <c r="M72" i="10"/>
  <c r="M71" i="10"/>
  <c r="M70" i="10"/>
  <c r="M69" i="10"/>
  <c r="M68" i="10"/>
  <c r="N34" i="10" l="1"/>
  <c r="N94" i="10" s="1"/>
  <c r="J97" i="10"/>
  <c r="J99" i="10" s="1"/>
  <c r="N58" i="10" l="1"/>
  <c r="N90" i="10" s="1"/>
  <c r="N101" i="10" s="1"/>
  <c r="J157" i="10"/>
  <c r="J58" i="10"/>
  <c r="J90" i="10" s="1"/>
  <c r="M96" i="10"/>
  <c r="M79" i="10"/>
  <c r="M78" i="10"/>
  <c r="M77" i="10"/>
  <c r="M76" i="10"/>
  <c r="M75" i="10"/>
  <c r="M67" i="10"/>
  <c r="M66" i="10"/>
  <c r="M65" i="10"/>
  <c r="M64" i="10"/>
  <c r="M63" i="10"/>
  <c r="M62" i="10"/>
  <c r="N97" i="10" l="1"/>
  <c r="M97" i="10" s="1"/>
  <c r="M94" i="10"/>
  <c r="M13" i="10"/>
  <c r="M17" i="10" l="1"/>
  <c r="M14" i="10" l="1"/>
  <c r="M55" i="10" l="1"/>
  <c r="M54" i="10"/>
  <c r="M38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42" i="10" l="1"/>
  <c r="M4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<sst xmlns="http://schemas.openxmlformats.org/spreadsheetml/2006/main" count="1001" uniqueCount="581">
  <si>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</si>
  <si>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</si>
  <si>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</si>
  <si>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</si>
  <si>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</si>
  <si>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</si>
  <si>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</si>
  <si>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</si>
  <si>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</si>
  <si>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</si>
  <si>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</si>
  <si>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</si>
  <si>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</si>
  <si>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</si>
  <si>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</si>
  <si>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</si>
  <si>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</si>
  <si>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</si>
  <si>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</si>
  <si>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</si>
  <si>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</si>
  <si>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</si>
  <si>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</si>
  <si>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</si>
  <si>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</si>
  <si>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</si>
  <si>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</si>
  <si>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</si>
  <si>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</si>
  <si>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</si>
  <si>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</si>
  <si>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</si>
  <si>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</si>
  <si>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</si>
  <si>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</si>
  <si>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</si>
  <si>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</si>
  <si>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</si>
  <si>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</si>
  <si>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</si>
  <si>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</si>
  <si>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</si>
  <si>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</si>
  <si>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</si>
  <si>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</si>
  <si>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</si>
  <si>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</si>
  <si>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</si>
  <si>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</si>
  <si>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</si>
  <si>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</si>
  <si>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</si>
  <si>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</si>
  <si>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</si>
  <si>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</si>
  <si>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</si>
  <si>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</si>
  <si>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</si>
  <si>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</si>
  <si>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</si>
  <si>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</si>
  <si>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</si>
  <si>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</si>
  <si>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</si>
  <si>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</si>
  <si>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</si>
  <si>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</si>
  <si>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</si>
  <si>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</si>
  <si>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</si>
  <si>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</si>
  <si>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</si>
  <si>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</si>
  <si>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</si>
  <si>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</si>
  <si>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</si>
  <si>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</si>
  <si>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</si>
  <si>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</si>
  <si>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</si>
  <si>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</si>
  <si>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</si>
  <si>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</si>
  <si>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</si>
  <si>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</si>
  <si>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</si>
  <si>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</si>
  <si>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</si>
  <si>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</si>
  <si>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</si>
  <si>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</si>
  <si>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</si>
  <si>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</si>
  <si>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</si>
  <si>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</si>
  <si>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</si>
  <si>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</si>
  <si>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</si>
  <si>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</si>
  <si>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</si>
  <si>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</si>
  <si>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</si>
  <si>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</si>
  <si>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</si>
  <si>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</si>
  <si>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</si>
  <si>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</si>
  <si>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</si>
  <si>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</si>
  <si>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</si>
  <si>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</si>
  <si>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</si>
  <si>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</si>
  <si>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</si>
  <si>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</si>
  <si>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</si>
  <si>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</si>
  <si>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</si>
  <si>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</si>
  <si>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</si>
  <si>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</si>
  <si>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</si>
  <si>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</si>
  <si>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</si>
  <si>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</si>
  <si>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</si>
  <si>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</si>
  <si>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</si>
  <si>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</si>
  <si>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</si>
  <si>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</si>
  <si>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</si>
  <si>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</si>
  <si>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</si>
  <si>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</si>
  <si>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</si>
  <si>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</si>
  <si>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</si>
  <si>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</si>
  <si>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</si>
  <si>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</si>
  <si>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</si>
  <si>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</si>
  <si>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</si>
  <si>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</si>
  <si>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</si>
  <si>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</si>
  <si>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</si>
  <si>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</si>
  <si>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</si>
  <si>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</si>
  <si>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</si>
  <si>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</si>
  <si>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</si>
  <si>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</si>
  <si>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</si>
  <si>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</si>
  <si>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</si>
  <si>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</si>
  <si>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</si>
  <si>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</si>
  <si>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</si>
  <si>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</si>
  <si>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</si>
  <si>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</si>
  <si>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</si>
  <si>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</si>
  <si>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</si>
  <si>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</si>
  <si>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</si>
  <si>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</si>
  <si>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</si>
  <si>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</si>
  <si>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</si>
  <si>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</si>
  <si>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</si>
  <si>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</si>
  <si>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</si>
  <si>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</si>
  <si>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</si>
  <si>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</si>
  <si>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</si>
  <si>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</si>
  <si>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</si>
  <si>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</si>
  <si>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</si>
  <si>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</si>
  <si>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</si>
  <si>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</si>
  <si>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</si>
  <si>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</si>
  <si>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</si>
  <si>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</si>
  <si>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</si>
  <si>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</si>
  <si>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</si>
  <si>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</si>
  <si>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As to Project Status:</t>
  </si>
  <si>
    <t>Provincial Engineer's Office</t>
  </si>
  <si>
    <t>Provincial Planning &amp; Development Office</t>
  </si>
  <si>
    <t>Mabini</t>
  </si>
  <si>
    <t>Maco</t>
  </si>
  <si>
    <t>Provincial Counterpart for Special Projects</t>
  </si>
  <si>
    <t>Obligation</t>
  </si>
  <si>
    <t>%of Obligation/</t>
  </si>
  <si>
    <t>Financial Expenses</t>
  </si>
  <si>
    <t>8917 (CO)</t>
  </si>
  <si>
    <t>Annual Budget</t>
  </si>
  <si>
    <t>Supplemental Budget No. 1</t>
  </si>
  <si>
    <t>Total Annual Budget</t>
  </si>
  <si>
    <t>Total Supplemental Budget No. 1</t>
  </si>
  <si>
    <t>Sub - Total Other Purposes</t>
  </si>
  <si>
    <t>d1</t>
  </si>
  <si>
    <t>d2</t>
  </si>
  <si>
    <t>Paid to Land Bank</t>
  </si>
  <si>
    <t>ENGR. RODERICK M. DIGAMON</t>
  </si>
  <si>
    <t>JAYVEE TRON L. UY, MPA</t>
  </si>
  <si>
    <t xml:space="preserve">             Governor</t>
  </si>
  <si>
    <t>As of March 31, 2019</t>
  </si>
  <si>
    <t>EVA JEAN S. LICAYAN, ENP, REB, MPA</t>
  </si>
  <si>
    <t>Approved:</t>
  </si>
  <si>
    <t>Construction of Gym, Purok 2, Poblacion, Compostela</t>
  </si>
  <si>
    <t>Construction of Gym, Mangayon NHS, Brgy. Mangayon, Compostela</t>
  </si>
  <si>
    <t>Concreting of Road going to Valderama ES &amp; NHS, Brgy. Ngan, Compostela</t>
  </si>
  <si>
    <t>Purchase Request on Process</t>
  </si>
  <si>
    <t>Improvement of Water System, Brgy. Babag, Monkayo</t>
  </si>
  <si>
    <t>Program of Works for Approval</t>
  </si>
  <si>
    <t>Construction of Brgy. Stage, Brgy. Kao, Nabunturan</t>
  </si>
  <si>
    <t>Const. of Public Terminal, Brgy. Camanlangan, New Bataan</t>
  </si>
  <si>
    <t>For change in nomenclature from renovation to construction</t>
  </si>
  <si>
    <t>Rehabilitation of Level II Water System, Brgy. Belmonte, Laak</t>
  </si>
  <si>
    <t>For Detailed Engineering Design</t>
  </si>
  <si>
    <t>Construction of Gym, Brgy. Poblacion, Maco</t>
  </si>
  <si>
    <t>CONTRACT. Purchase Request on Process</t>
  </si>
  <si>
    <t>CONTRACT. for Pre-Procurement Conference.</t>
  </si>
  <si>
    <t>Construction of Water System, Brgy. Taglawig, Maco</t>
  </si>
  <si>
    <t>Program of Works on process.</t>
  </si>
  <si>
    <t>Construction of Gym, Sitio Boringot, Brgy. Napnapan, Pantukan</t>
  </si>
  <si>
    <t>CONTRACT. For pre-bidding.</t>
  </si>
  <si>
    <t>Construction of Gym, Sitio Panganason, Brgy, Kingking, Pantukan</t>
  </si>
  <si>
    <t>Construction of Gym Brgy. Tagdangua, Pantukan</t>
  </si>
  <si>
    <t>For verification of project location. Waiting for brgy. captain's recommendation</t>
  </si>
  <si>
    <t>Completion of Multi-purpose Building, Brgy Kingking, Pantukan NHS</t>
  </si>
  <si>
    <t>Completion of Multi-purpose Building, Brgy. Kingking CES. Pantukan</t>
  </si>
  <si>
    <t>Renovation of Dry Market, Brgy. Poblacion, Monkayo</t>
  </si>
  <si>
    <t>Construction of Brgy. Del Pilar Gym, Brgy. Del Pilar, Mabini</t>
  </si>
  <si>
    <t>Development of Eco- Tourism Park Phase 2, Pantukan</t>
  </si>
  <si>
    <t>Construction of Brgy. Stage, Brgy. Nuevo Iloco, Mawab</t>
  </si>
  <si>
    <t>Purchase of Lot for Happy Village, Brgy. Nueva Visayas, Mawab</t>
  </si>
  <si>
    <t xml:space="preserve">Purchase of lot for the Expansion of Compostela Valley Provincial Hospitals </t>
  </si>
  <si>
    <t>Purchase of lot for the Development of Provincial Sports Complex</t>
  </si>
  <si>
    <t>Sub - Total Social Development</t>
  </si>
  <si>
    <t>Sub - Total Economic Development</t>
  </si>
  <si>
    <t>Rehabilitation of Farm-to-Market Roads (FMRS) - Provincewide</t>
  </si>
  <si>
    <t>OTHER SERVICES:</t>
  </si>
  <si>
    <t>1918 (CO)</t>
  </si>
  <si>
    <t>Construction of Multi-Purpose Building - Provincewide</t>
  </si>
  <si>
    <t xml:space="preserve">Rehabilitation of Water System </t>
  </si>
  <si>
    <t>Completion of Covered Court - Kinuban, Maco</t>
  </si>
  <si>
    <t>Const. of PDEA MP Bldg., PPO-Nabunturan</t>
  </si>
  <si>
    <t>Imp. of MP Building- Maragusan</t>
  </si>
  <si>
    <t>Const. of Covered Court - Tagugpo NHS</t>
  </si>
  <si>
    <t>Completion of Municipal Tribal Hall, Pantukan</t>
  </si>
  <si>
    <t>Imp. of MP Bulding (Women Crisis Center), Brgy. Cabidianan, Nabunturan</t>
  </si>
  <si>
    <t>Const. of MP Building (Bahay Pag-Asa)</t>
  </si>
  <si>
    <t xml:space="preserve">Const. of Gym, Brgy. Teresa, Maco      </t>
  </si>
  <si>
    <t xml:space="preserve">Const. of PDEA MP Bldg., PPO-Nabunturan- Phase II          </t>
  </si>
  <si>
    <t xml:space="preserve">Const. of Covered Court - Kidawa, Laak </t>
  </si>
  <si>
    <t>Conc. of Road with Drainage Component, Brgy. Cabidianan, Nabunturan</t>
  </si>
  <si>
    <t>Conc. of Junction Nat'l Highway - Purok 2 to PRC, Brgy. Sta. Maria</t>
  </si>
  <si>
    <t>Const. of Brgy. Stage, Brgy. Nueva Visayas, Mawab</t>
  </si>
  <si>
    <t>Imp. of Water System-Coronobe, Maragusan</t>
  </si>
  <si>
    <t>Const. of WS, Brgy. Del Pilar, Mabini</t>
  </si>
  <si>
    <t>Const. of Potable WS, Brgy. Tagnocon, Nabunturan</t>
  </si>
  <si>
    <t>Const. of Potable WS, Brgy. Kinuban, Maco</t>
  </si>
  <si>
    <t>Const. of Potable WS, Brgy. Panibasan, Maco</t>
  </si>
  <si>
    <t>Imp. of WS-Brgy. Babag, Monkayo</t>
  </si>
  <si>
    <t>Const. of Health Center-Mapaang, Maco</t>
  </si>
  <si>
    <t>check</t>
  </si>
  <si>
    <t>Rehabilitation Of Provincial Roads/ Bridges - District 1</t>
  </si>
  <si>
    <t>Rehabilitation Of Provincial Roads/ Bridges - District 2</t>
  </si>
  <si>
    <t>4.80% Accomplished</t>
  </si>
  <si>
    <t>10.49% Accomplished</t>
  </si>
  <si>
    <t>ROMEO B. CELESTE, ENP</t>
  </si>
  <si>
    <t>We hereby certify that we have reviewed the contents and hereby attest to the veracity and correctness of the data or information contained in this document.</t>
  </si>
  <si>
    <t>wala sa project status</t>
  </si>
  <si>
    <t>Province of Davao De Oro</t>
  </si>
  <si>
    <t>zero means no changes to obligations</t>
  </si>
  <si>
    <t>Provincial Planning &amp;</t>
  </si>
  <si>
    <t>Provincial Engineer</t>
  </si>
  <si>
    <t>JAYVEE TYRON L. UY, MPA</t>
  </si>
  <si>
    <t>yellow social</t>
  </si>
  <si>
    <t>white economic</t>
  </si>
  <si>
    <t>green environmental</t>
  </si>
  <si>
    <t>ENVIRONMENTAL MANAGEMENT:</t>
  </si>
  <si>
    <t>Environmental Management</t>
  </si>
  <si>
    <t xml:space="preserve">                                        </t>
  </si>
  <si>
    <t>Station), Brgy. Cadunan, Mabini</t>
  </si>
  <si>
    <t xml:space="preserve">                                                                                   </t>
  </si>
  <si>
    <t>Tagbarus ES, Maco</t>
  </si>
  <si>
    <t xml:space="preserve">                                                               </t>
  </si>
  <si>
    <t xml:space="preserve">Health Center), Brgy. Kibaguio, Laak </t>
  </si>
  <si>
    <t xml:space="preserve">                                                                     </t>
  </si>
  <si>
    <t>Center), Brgy. Datu Davao, Laak</t>
  </si>
  <si>
    <t xml:space="preserve">                                                                 </t>
  </si>
  <si>
    <t xml:space="preserve">Center), Brgy. Dumlan, Maco        </t>
  </si>
  <si>
    <t xml:space="preserve">                                                                        </t>
  </si>
  <si>
    <t>Center), Brgy. Il Papa, Laak</t>
  </si>
  <si>
    <t xml:space="preserve">                                                                  </t>
  </si>
  <si>
    <t>Center), Brgy. Tambungon, Pantukan</t>
  </si>
  <si>
    <t xml:space="preserve">                                                          </t>
  </si>
  <si>
    <t>Center), NHA Village Brgy. Banlag, Monkayo</t>
  </si>
  <si>
    <t xml:space="preserve">                                                              </t>
  </si>
  <si>
    <t>Center), Special Brgy. Bayanihan, Laak</t>
  </si>
  <si>
    <t>Provincial Budget office</t>
  </si>
  <si>
    <t xml:space="preserve">                                                       </t>
  </si>
  <si>
    <t>Building, Taglawig NHS), Brgy. Taglawig, Maco</t>
  </si>
  <si>
    <t xml:space="preserve">                                                                           </t>
  </si>
  <si>
    <t>NHS, Bantacan, New Bataan</t>
  </si>
  <si>
    <t xml:space="preserve">                                                                                  </t>
  </si>
  <si>
    <t>E/S, Bawani, Mawab</t>
  </si>
  <si>
    <t xml:space="preserve">                                                                         </t>
  </si>
  <si>
    <t>NHS, Brgy. Gabi, Compostela</t>
  </si>
  <si>
    <t>Kabarucanan E/S, Bgry. Malamodao, Maco</t>
  </si>
  <si>
    <t xml:space="preserve">                                                                               </t>
  </si>
  <si>
    <t>ng Pantukan, Pantukan</t>
  </si>
  <si>
    <t xml:space="preserve">                                                                             </t>
  </si>
  <si>
    <t>NHS, Brgy. Mabuhay Laak</t>
  </si>
  <si>
    <t xml:space="preserve">                                                                       </t>
  </si>
  <si>
    <t xml:space="preserve">NHS, Brgy. Manat, Nabunturan </t>
  </si>
  <si>
    <t xml:space="preserve">                                                            </t>
  </si>
  <si>
    <t>Calape E/S, Brgy. New Calape, Montevista</t>
  </si>
  <si>
    <t xml:space="preserve">                                                                              </t>
  </si>
  <si>
    <t>Miguel NHS, Compostela</t>
  </si>
  <si>
    <t xml:space="preserve">                                                                                </t>
  </si>
  <si>
    <t xml:space="preserve">                                                      </t>
  </si>
  <si>
    <t>Brgy, Matiao, Pantukan</t>
  </si>
  <si>
    <t>Grand total</t>
  </si>
  <si>
    <t xml:space="preserve">                       </t>
  </si>
  <si>
    <t xml:space="preserve">Tawin-Tawin, Brgy. Antonio, Laak     </t>
  </si>
  <si>
    <t>(PROJECT STATUS)</t>
  </si>
  <si>
    <t>TOTAL COST APPROPRIATION</t>
  </si>
  <si>
    <t>TARGET COMPLETION DATE</t>
  </si>
  <si>
    <t>as to Appropriation/Obligation:</t>
  </si>
  <si>
    <t>as to Project Status:</t>
  </si>
  <si>
    <t>Panag, New Bataan</t>
  </si>
  <si>
    <t>Banag-banag, Montevista</t>
  </si>
  <si>
    <t>Napnapan, Pantukan</t>
  </si>
  <si>
    <t xml:space="preserve">                                                                          </t>
  </si>
  <si>
    <t>P-3, Antequera, Nabunturan</t>
  </si>
  <si>
    <t>San Jose, Montevista</t>
  </si>
  <si>
    <t>Camanlangan, New Bataan</t>
  </si>
  <si>
    <t>Langawisan Road, Maragusan</t>
  </si>
  <si>
    <t xml:space="preserve">                                                                                    </t>
  </si>
  <si>
    <t>Arenas, Pantukan</t>
  </si>
  <si>
    <t>Magangit, New Bataan</t>
  </si>
  <si>
    <t xml:space="preserve"> Aguinaldo FMR, Laak                           </t>
  </si>
  <si>
    <t xml:space="preserve">Maco  </t>
  </si>
  <si>
    <t>Crisis Building)  Phase II, Cabidianan, Nabunturan</t>
  </si>
  <si>
    <t xml:space="preserve">Compostela                          </t>
  </si>
  <si>
    <t xml:space="preserve"> FMR, Laak                          </t>
  </si>
  <si>
    <t>% of Obligation/</t>
  </si>
  <si>
    <t>TOTAL ANNUAL BUDGET</t>
  </si>
  <si>
    <t>SUPPLEMENTAL BUDGET NO. 1</t>
  </si>
  <si>
    <t>SUPPLEMENTAL BUDGET NO. 3</t>
  </si>
  <si>
    <t>TOTAL SUPPLEMENTAL BUDGET NO. 1</t>
  </si>
  <si>
    <t>TOTAL SUPPLEMENTAL BUDGET NO. 3</t>
  </si>
  <si>
    <t>On-going.</t>
  </si>
  <si>
    <t>ANNUAL BUDGET</t>
  </si>
  <si>
    <t>Delivered to beneficiaries.</t>
  </si>
  <si>
    <t xml:space="preserve">1. Completion of Multipurpose Building (Brgy. Health                </t>
  </si>
  <si>
    <t xml:space="preserve">2. Completion of Multipurpose Building, Brgy. Langtud, Laak </t>
  </si>
  <si>
    <t xml:space="preserve">3. Concreting of Road From Tagbarus Crossing to                     </t>
  </si>
  <si>
    <t xml:space="preserve">4. Concreting of Road, Brgy. Mainit, Nabunturan                     </t>
  </si>
  <si>
    <t xml:space="preserve">5. Concreting of Road, Poblacion Laak                               </t>
  </si>
  <si>
    <t xml:space="preserve">6. Construction of Hanging Bridge, Purok 6,                         </t>
  </si>
  <si>
    <t xml:space="preserve">7. Construction of Multipurpose Building (Brgy.                     </t>
  </si>
  <si>
    <t xml:space="preserve">8. Construction of Multipurpose Building (Day Care                  </t>
  </si>
  <si>
    <t xml:space="preserve">9. Construction of Multipurpose Building (Day Care                  </t>
  </si>
  <si>
    <t xml:space="preserve">10. Construction of Multipurpose Building (Day Care                  </t>
  </si>
  <si>
    <t xml:space="preserve">11. Construction of Multipurpose Building (Day Care                  </t>
  </si>
  <si>
    <t xml:space="preserve">12. Construction of Multipurpose Building (Day Care                  </t>
  </si>
  <si>
    <t xml:space="preserve">13. Construction of Multipurpose Building (Day Care                  </t>
  </si>
  <si>
    <t xml:space="preserve">14. Construction of Multipurpose Building (H.E.                      </t>
  </si>
  <si>
    <t xml:space="preserve">15. Construction of Multipurpose Building at Bantacan                </t>
  </si>
  <si>
    <t xml:space="preserve">16. Construction of Multipurpose Building at Bawani                  </t>
  </si>
  <si>
    <t xml:space="preserve">17. Construction of Multipurpose Building at Gabi                    </t>
  </si>
  <si>
    <t xml:space="preserve">18. Construction of Multipurpose Building at                         </t>
  </si>
  <si>
    <t xml:space="preserve">19. Construction of Multipurpose Building at Kolehiyo                </t>
  </si>
  <si>
    <t xml:space="preserve">20. Construction of Multipurpose Building at Mabuhay                 </t>
  </si>
  <si>
    <t xml:space="preserve">21. Construction of Multipurpose Building at Manat                   </t>
  </si>
  <si>
    <t xml:space="preserve">22. Construction of Multipurpose Building at New                     </t>
  </si>
  <si>
    <t xml:space="preserve">23. Construction of Multipurpose Building at San                     </t>
  </si>
  <si>
    <t xml:space="preserve">24. Construction of Multipurpose Building, Brgy. Anibongan, Maco     </t>
  </si>
  <si>
    <t>25. Construction of Multipurpose Building, Brgy. Babag, Monkayo</t>
  </si>
  <si>
    <t>26. Construction of Multipurpose Building, Brgy. Binasbas, Laak</t>
  </si>
  <si>
    <t>27. Construction of Multipurpose Building, Brgy. Hijo, Maco</t>
  </si>
  <si>
    <t xml:space="preserve">28. Construction of Multipurpose Building, Brgy. Sta. Emilia, Laak </t>
  </si>
  <si>
    <t xml:space="preserve">29. Construction of Multipurpose Building, Brgy. Tandawan, </t>
  </si>
  <si>
    <t xml:space="preserve">30. Construction of Multipurpose Building, Purok 13, Poblacion, </t>
  </si>
  <si>
    <t>31. Construction/Upgrading of Multipurpose Building (Women</t>
  </si>
  <si>
    <t>32. Development of Kalayaan Center, Brgy. Libasan, Nabunturan</t>
  </si>
  <si>
    <t>33. Improvement/Expansion of Multi Purpose Building,</t>
  </si>
  <si>
    <t>35. Upgrading/Improvement of Multipurpose Building, Mabini</t>
  </si>
  <si>
    <t>36. Rehabilitation of Provincial Roads/ Bridges - District 1</t>
  </si>
  <si>
    <t>37. Rehabilitation of Provincial Roads/ Bridges - District 2</t>
  </si>
  <si>
    <t>38. District I - Rehabilitation of FMR, Brgy. Bahi Road, Maragusan</t>
  </si>
  <si>
    <t xml:space="preserve">39. District I - Rehabilitation of FMR, Brgy.                        </t>
  </si>
  <si>
    <t xml:space="preserve">40. District I - Rehabilitation of FMR, Brgy.                        </t>
  </si>
  <si>
    <t xml:space="preserve">41. District I - Rehabilitation of FMR, Brgy. Las                    </t>
  </si>
  <si>
    <t xml:space="preserve">42. District I - Rehabilitation of FMR, Brgy.                        </t>
  </si>
  <si>
    <t>43. District I - Rehabilitation of FMR, Brgy. Mainit, Nabunturan</t>
  </si>
  <si>
    <t>44. District I - Rehabilitation of FMR, Brgy. Manat, Nabunturan</t>
  </si>
  <si>
    <t>45. District I - Rehabilitation of FMR, Brgy. Mt. Diwata, Monkayo</t>
  </si>
  <si>
    <t>46. District I - Rehabilitation of FMR, Brgy. Ngan, Compostela</t>
  </si>
  <si>
    <t xml:space="preserve">48. District I - Rehabilitation of FMR, Brgy. Parasanon Road, </t>
  </si>
  <si>
    <t xml:space="preserve">50. District I - Rehabilitation of FMR, Sitio Panansalan, Brgy. </t>
  </si>
  <si>
    <t xml:space="preserve">Ngan, Compostela                          </t>
  </si>
  <si>
    <t xml:space="preserve">51. District II - Rehabilitation of Brgy. Ampawid-brgy. Buhi FMR, </t>
  </si>
  <si>
    <t>52. District II - Rehabilitation of Brgy. Cabuyuan FMR, Laak</t>
  </si>
  <si>
    <t>53. District II - Rehabilitation of Brgy. Gubatan FMR, Maco</t>
  </si>
  <si>
    <t>54. District II - Rehabilitation of Brgy. Kapatagan-brgy. Dalimdim</t>
  </si>
  <si>
    <t>55. District II - Rehabilitation of Brgy. Kiokmay-Brgy.</t>
  </si>
  <si>
    <t xml:space="preserve">56. District II - Rehabilitation of Brgy. Panangan FMR, Maco </t>
  </si>
  <si>
    <t xml:space="preserve">57. Loans Payable - Domestic                                         </t>
  </si>
  <si>
    <t xml:space="preserve">58. Interest Expenses                                                </t>
  </si>
  <si>
    <t xml:space="preserve">59. Construction of Water System at Kalayaan Center,                 </t>
  </si>
  <si>
    <t xml:space="preserve">60. Construction of Water System at Liwanag Center,                  </t>
  </si>
  <si>
    <t>61. Construction of Mini-warehouse Facility - Naboc, Monkayo</t>
  </si>
  <si>
    <t xml:space="preserve">62. Construction of Mini-warehouse Facility - P-4,                   </t>
  </si>
  <si>
    <t xml:space="preserve">63. Construction of Multi-commodity Solar Dryer -                    </t>
  </si>
  <si>
    <t xml:space="preserve">64. Construction of Multi-commodity Solar Dryer -                    </t>
  </si>
  <si>
    <t xml:space="preserve">65. Construction of Multi-commodity Solar Dryer -                    </t>
  </si>
  <si>
    <t xml:space="preserve">66. Construction of Multi-commodity Solar Dryer - P-6                </t>
  </si>
  <si>
    <t xml:space="preserve">49. District I - Rehabilitation of FMR, Brgy. San Vicente, </t>
  </si>
  <si>
    <t xml:space="preserve">47. District I - Rehabilitation of FMR, Brgy. Paloc Road, </t>
  </si>
  <si>
    <t>SUPPLEMENTAL BUDGET NO. 4</t>
  </si>
  <si>
    <t>TOTAL SUPPLEMENTAL BUDGET NO. 4</t>
  </si>
  <si>
    <t>67. Provision for Food and Non-food Items Assistance</t>
  </si>
  <si>
    <t>68. Provision for Food Items Assistance for the</t>
  </si>
  <si>
    <t xml:space="preserve">69. Procurement of Hospital Equipment </t>
  </si>
  <si>
    <t xml:space="preserve">      </t>
  </si>
  <si>
    <t xml:space="preserve">Brgy. Libasan, Nabunturan  </t>
  </si>
  <si>
    <t>70. Completion of Health Center, Brgy. Mapaang, Maco</t>
  </si>
  <si>
    <t>71. Completion of Liwanag (Drug Treatment/ Rehabilitation Clinic),</t>
  </si>
  <si>
    <t>72. Completion of Multipurpose Building (Day Care Center),</t>
  </si>
  <si>
    <t xml:space="preserve">                                                                    </t>
  </si>
  <si>
    <t>Brgy. Napnapan, Pantukan</t>
  </si>
  <si>
    <t xml:space="preserve">                                                                      </t>
  </si>
  <si>
    <t>Brgy. Kibaguio, Laak</t>
  </si>
  <si>
    <t>73. Completion of Multipurpose Building (HE Building),</t>
  </si>
  <si>
    <t xml:space="preserve">Montevista CES, Poblacion, Montevista                       </t>
  </si>
  <si>
    <t xml:space="preserve">75. Completion of Multipurpose Building at Kingking </t>
  </si>
  <si>
    <t xml:space="preserve">74. Completion of Multipurpose Building (Stage) at   </t>
  </si>
  <si>
    <t xml:space="preserve">                                             </t>
  </si>
  <si>
    <t xml:space="preserve">CES, Pantukan (Additional Appropriation)               </t>
  </si>
  <si>
    <t xml:space="preserve">                                                                                 </t>
  </si>
  <si>
    <t xml:space="preserve">76. Completion of Multipurpose Building, Capitol Complex, </t>
  </si>
  <si>
    <t>77. Completion of Multipurpose Hall At Brgy. Casoon, Monkayo</t>
  </si>
  <si>
    <t xml:space="preserve">78. Construction of Brgy. Health Center, Brgy.                       </t>
  </si>
  <si>
    <t>Kibaguio, Laak – Phase II</t>
  </si>
  <si>
    <t>Farm, Pasian, Monkayo</t>
  </si>
  <si>
    <t>79. Construction of Isolation Room at Training Center, COMVAL</t>
  </si>
  <si>
    <t xml:space="preserve">80. Construction of Multipurpose Building (Day Care Center), </t>
  </si>
  <si>
    <t xml:space="preserve">                                                    </t>
  </si>
  <si>
    <t>Brgy. Camansi, Montevista – Phase II</t>
  </si>
  <si>
    <t>81. Construction of Multipurpose Building (Day Care Center),</t>
  </si>
  <si>
    <t>Brgy. Datu Davao, Laak – Phase II</t>
  </si>
  <si>
    <t xml:space="preserve">82. Construction of Potable Water System, Brgy.                      </t>
  </si>
  <si>
    <t xml:space="preserve">Tagnocon, Nabunturan (Phase II)                             </t>
  </si>
  <si>
    <t>Mabini – Phase II</t>
  </si>
  <si>
    <t>83. Construction of Water System, Brgy. Del Pilar,</t>
  </si>
  <si>
    <t xml:space="preserve">84. Purchase of Lot for the Establishment of Kalayaan                </t>
  </si>
  <si>
    <t xml:space="preserve">Center in Barangay Libasan, Nabunturan                      </t>
  </si>
  <si>
    <t xml:space="preserve">85. Rehabilitation of Davao De Oro Provincial                        </t>
  </si>
  <si>
    <t xml:space="preserve">Hospital (Installation of Cistern Tank, Feeder              </t>
  </si>
  <si>
    <t>Line &amp; Control of Fire Protection System), Montevista</t>
  </si>
  <si>
    <t xml:space="preserve">86. Rehabilitation of Davao De Oro Provincial                        </t>
  </si>
  <si>
    <t xml:space="preserve">Hospital (Installation of Electrical System,                </t>
  </si>
  <si>
    <t xml:space="preserve">                                            </t>
  </si>
  <si>
    <t>Airconditioning and Installation of Fan), Pantukan</t>
  </si>
  <si>
    <t xml:space="preserve">87. Rehabilitation of Davao De Oro Provincial                        </t>
  </si>
  <si>
    <t xml:space="preserve">Hospital (Installation of Feeder Line and Control           </t>
  </si>
  <si>
    <t xml:space="preserve">of Fire Protection System), Laak                            </t>
  </si>
  <si>
    <t xml:space="preserve">88. Rehabilitation of Davao De Oro Provincial                        </t>
  </si>
  <si>
    <t xml:space="preserve">of Fire Protection System), Maragusan                       </t>
  </si>
  <si>
    <t xml:space="preserve">89. Rehabilitation of Davao De Oro Provincial                        </t>
  </si>
  <si>
    <t xml:space="preserve">Hospital (Repair of Comfort Rooms), Montevista              </t>
  </si>
  <si>
    <t xml:space="preserve">90. Rehabilitation of Multipurpose Building at Sta.                  </t>
  </si>
  <si>
    <t xml:space="preserve">Maria, Nabunturan </t>
  </si>
  <si>
    <t xml:space="preserve">                                                           </t>
  </si>
  <si>
    <t xml:space="preserve">Rehabilitation Complex                   </t>
  </si>
  <si>
    <t xml:space="preserve">92. Rehabilitation of Cabinuangan-Magangit FMR, New Bataan </t>
  </si>
  <si>
    <t>2F, Executive Building, Provincial Capitol, Cabidianan, Nabunturan, Davao De Oro</t>
  </si>
  <si>
    <t>CONTRACT Blurex Construction &amp; Supply. On-Going.</t>
  </si>
  <si>
    <t>03/27/2020</t>
  </si>
  <si>
    <t>04/17/2020</t>
  </si>
  <si>
    <t>10/26/2020</t>
  </si>
  <si>
    <t>07/23/2020</t>
  </si>
  <si>
    <t>09/21/2020</t>
  </si>
  <si>
    <t>CONTRACT. MICAH Construction &amp; Supply. On-Going.</t>
  </si>
  <si>
    <t>07/16/2020</t>
  </si>
  <si>
    <t>10/18/2020</t>
  </si>
  <si>
    <t>07/27/2020</t>
  </si>
  <si>
    <t>Paid to Landbank.</t>
  </si>
  <si>
    <t xml:space="preserve">34. Provincial Counterpart to Special Projects: </t>
  </si>
  <si>
    <t>For implementation.</t>
  </si>
  <si>
    <t>Delivered to Hospital.</t>
  </si>
  <si>
    <t>CONTRACT. Davao Santhony Builders. Completed on July 23, 2020.</t>
  </si>
  <si>
    <t>CONTRACT. LLM Unified Builders &amp; Trading Corp. Completed on August 27, 2020.</t>
  </si>
  <si>
    <t>Abandoned. Declared Savings for SB No. 1.</t>
  </si>
  <si>
    <t>6/25/2020</t>
  </si>
  <si>
    <t>12/19/2020</t>
  </si>
  <si>
    <t>02/14/2020</t>
  </si>
  <si>
    <t>04/16/2020</t>
  </si>
  <si>
    <t>Completed on April 15, 2020.</t>
  </si>
  <si>
    <t>02/28/2020</t>
  </si>
  <si>
    <t>Completed on June 30, 2020.</t>
  </si>
  <si>
    <t>08/18/2020</t>
  </si>
  <si>
    <t>Completed on July 24, 2020.</t>
  </si>
  <si>
    <t>Abandoned. Project duplication with DPWH. realigned for SB No. 4, 2020.</t>
  </si>
  <si>
    <t>realigned for SB No. 4, 2020.</t>
  </si>
  <si>
    <t>Abandoned. realigned for SB No. 4, 2020.</t>
  </si>
  <si>
    <t>Completed on April 30, 2020.</t>
  </si>
  <si>
    <t>Development Officer</t>
  </si>
  <si>
    <t>Sub - Total Environmental Management</t>
  </si>
  <si>
    <t xml:space="preserve">Laak     </t>
  </si>
  <si>
    <t xml:space="preserve">Maragusan  </t>
  </si>
  <si>
    <t xml:space="preserve">New Bataan </t>
  </si>
  <si>
    <t>CONTRACT. Legacy Construction Corp. On-going.</t>
  </si>
  <si>
    <t>Completed on September 30, 2020.</t>
  </si>
  <si>
    <t>Completed on September 15, 2020.</t>
  </si>
  <si>
    <t>AB 2020</t>
  </si>
  <si>
    <t>SB No. 5</t>
  </si>
  <si>
    <t>SUPPLEMENTAL BUDGET NO. 6</t>
  </si>
  <si>
    <t>TOTAL SUPPLEMENTAL BUDGET NO. 6</t>
  </si>
  <si>
    <t>As of December 31, 2020</t>
  </si>
  <si>
    <t>SUPPLEMENTAL BUDGET NO. 7</t>
  </si>
  <si>
    <t>TOTAL SUPPLEMENTAL BUDGET NO. 7</t>
  </si>
  <si>
    <t>91. Upgrading/Improvement of Davao De Oro Provincial</t>
  </si>
  <si>
    <t>Program of works for approval.</t>
  </si>
  <si>
    <t>Program of works on process.</t>
  </si>
  <si>
    <t>CONTRACT. Davao Santhony Builders. Completed on October 22, 2020.</t>
  </si>
  <si>
    <t>CONTRACT Blurex Construction &amp; Supply. Completed on October 21, 2020.</t>
  </si>
  <si>
    <t>CONTRACT. MICAH Construction &amp; Supply. Completed on October 19, 2020.</t>
  </si>
  <si>
    <t>CONTRACT. LLM Unified Builders and Trading Corp. Completed on October 11, 2020.</t>
  </si>
  <si>
    <t>CONTRACT. LLM Unified Builders &amp; Trading Corp. Completed on October 20, 2020.</t>
  </si>
  <si>
    <t>CONTRACT. LLM Unified Builders &amp; Trading Corp. Completed on October 22, 2020.</t>
  </si>
  <si>
    <t>for the Affected Households- Food Supplies Expenses</t>
  </si>
  <si>
    <t>Affected Households - Food Supplies Expenses</t>
  </si>
  <si>
    <t>CONTRACT. Blurex Construction &amp; Supply. On-going.</t>
  </si>
  <si>
    <t>Change Nomenclature from Laak to Mabini SB No. 7.</t>
  </si>
  <si>
    <t>SUPPLEMENTAL BUDGET NO. 5</t>
  </si>
  <si>
    <t xml:space="preserve">Brgy. Cabinuangan - Sitio Tubod, Brgy. Manurigao, </t>
  </si>
  <si>
    <t>New Bataan, Davao de Oro</t>
  </si>
  <si>
    <t>TOTAL SUPPLEMENTAL BUDGET NO. 5</t>
  </si>
  <si>
    <t xml:space="preserve">93. Rehabilitation of Farm to Market Road at Sitio Calamucan, </t>
  </si>
  <si>
    <t>94. Construction of Municipal Tribal Hall, Phase II, Pantukan</t>
  </si>
  <si>
    <t>95. District II - Rehabilitation of Brgy. Cabuyuan FMR, Mabini</t>
  </si>
  <si>
    <t>CONTRACT. Awarded to Blurex Construction &amp; Supply.</t>
  </si>
  <si>
    <t>CONTRACT. Awarded to FFJJ Construction.</t>
  </si>
  <si>
    <t>CONTRACT. Pre-bidded.</t>
  </si>
  <si>
    <t>CONTRACT. Awarded to PMMGS Construction Corp.</t>
  </si>
  <si>
    <t>CONTRACT. Bidded.</t>
  </si>
  <si>
    <t>CONTRACT Blurex Construction &amp; Supply. Completed on November 20, 2020.</t>
  </si>
  <si>
    <t>1122/2020</t>
  </si>
  <si>
    <t>Completed on October 30, 2020.</t>
  </si>
  <si>
    <t>CONTRACT. Awarded to Tagum Builders Contractors Corp.</t>
  </si>
  <si>
    <t>CONTRACT. Awarded to MICAH Construction and Supply.</t>
  </si>
  <si>
    <t>CONTRACT Blurex Construction &amp; Supply. Completed August 20, 2020.</t>
  </si>
  <si>
    <t>CONTRACT Blurex Construction &amp; Supply. Completed on September 1, 2020.</t>
  </si>
  <si>
    <t>CONTRACT Blurex Construction &amp; Supply. Completed September 1, 2020.</t>
  </si>
  <si>
    <t>CONTRACT Blurex Construction &amp; Supply. Completed September 11, 2020.</t>
  </si>
  <si>
    <t>Completed on November 15, 2020</t>
  </si>
  <si>
    <t>CONTRACT. MICAH Construction &amp; Supply. Completed on November 3, 2020.</t>
  </si>
  <si>
    <t>Purchase order on process.</t>
  </si>
  <si>
    <t>CONTRACT. MICAH Construction &amp; Supply. Completed on November 6, 2020.</t>
  </si>
  <si>
    <t>CONTRACT. Two Degrees Construction &amp; Supply. Completed on December 17, 2020</t>
  </si>
  <si>
    <t>CONTRACT. LLM Unified Builders &amp; Trading Corp. Completed on November 6, 2020</t>
  </si>
  <si>
    <t>(SGD.)</t>
  </si>
  <si>
    <t xml:space="preserve">                (SGD.)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</si>
</sst>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yy;@"/>
    <numFmt numFmtId="167" formatCode="###,###,##0.00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b/>
      <i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u/>
      <sz val="10"/>
      <name val="Arial Narrow"/>
      <family val="2"/>
    </font>
    <font>
      <b/>
      <i/>
      <sz val="10"/>
      <color indexed="8"/>
      <name val="Arial Narrow"/>
      <family val="2"/>
    </font>
    <font>
      <u/>
      <sz val="10"/>
      <color indexed="12"/>
      <name val="Arial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</cellStyleXfs>
  <cellXfs count="907">
    <xf numFmtId="0" fontId="0" fillId="0" borderId="0" xfId="0"/>
    <xf numFmtId="0" fontId="11" fillId="0" borderId="0" xfId="0" applyFont="1"/>
    <xf numFmtId="0" fontId="14" fillId="0" borderId="8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3" fontId="16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Fill="1" applyBorder="1"/>
    <xf numFmtId="43" fontId="15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1" fillId="0" borderId="0" xfId="0" applyFont="1" applyAlignment="1">
      <alignment vertical="center"/>
    </xf>
    <xf numFmtId="0" fontId="17" fillId="0" borderId="6" xfId="0" applyFont="1" applyFill="1" applyBorder="1"/>
    <xf numFmtId="0" fontId="11" fillId="0" borderId="0" xfId="0" applyFont="1" applyBorder="1"/>
    <xf numFmtId="0" fontId="20" fillId="0" borderId="1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43" fontId="19" fillId="0" borderId="15" xfId="1" applyFont="1" applyFill="1" applyBorder="1"/>
    <xf numFmtId="43" fontId="20" fillId="0" borderId="15" xfId="0" applyNumberFormat="1" applyFont="1" applyFill="1" applyBorder="1" applyAlignment="1">
      <alignment horizontal="center"/>
    </xf>
    <xf numFmtId="10" fontId="19" fillId="0" borderId="14" xfId="16" applyNumberFormat="1" applyFont="1" applyFill="1" applyBorder="1" applyAlignment="1">
      <alignment horizontal="center"/>
    </xf>
    <xf numFmtId="43" fontId="19" fillId="0" borderId="15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left"/>
    </xf>
    <xf numFmtId="43" fontId="19" fillId="0" borderId="0" xfId="1" applyFont="1" applyFill="1" applyBorder="1"/>
    <xf numFmtId="10" fontId="19" fillId="0" borderId="8" xfId="16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43" fontId="19" fillId="0" borderId="14" xfId="8" applyNumberFormat="1" applyFont="1" applyFill="1" applyBorder="1" applyAlignment="1" applyProtection="1">
      <alignment horizontal="left"/>
    </xf>
    <xf numFmtId="43" fontId="19" fillId="0" borderId="8" xfId="1" applyFont="1" applyFill="1" applyBorder="1"/>
    <xf numFmtId="14" fontId="19" fillId="0" borderId="0" xfId="0" applyNumberFormat="1" applyFont="1" applyFill="1" applyBorder="1" applyAlignment="1"/>
    <xf numFmtId="14" fontId="19" fillId="0" borderId="8" xfId="0" applyNumberFormat="1" applyFont="1" applyFill="1" applyBorder="1" applyAlignment="1"/>
    <xf numFmtId="43" fontId="22" fillId="0" borderId="8" xfId="1" applyFont="1" applyFill="1" applyBorder="1" applyAlignment="1">
      <alignment horizontal="center"/>
    </xf>
    <xf numFmtId="43" fontId="19" fillId="0" borderId="14" xfId="8" applyNumberFormat="1" applyFont="1" applyFill="1" applyBorder="1" applyAlignment="1" applyProtection="1"/>
    <xf numFmtId="43" fontId="19" fillId="0" borderId="14" xfId="1" applyFont="1" applyFill="1" applyBorder="1"/>
    <xf numFmtId="43" fontId="19" fillId="0" borderId="14" xfId="1" applyFont="1" applyFill="1" applyBorder="1" applyAlignment="1">
      <alignment horizontal="center"/>
    </xf>
    <xf numFmtId="43" fontId="19" fillId="0" borderId="8" xfId="8" applyNumberFormat="1" applyFont="1" applyFill="1" applyBorder="1" applyAlignment="1" applyProtection="1"/>
    <xf numFmtId="43" fontId="19" fillId="0" borderId="13" xfId="1" applyFont="1" applyFill="1" applyBorder="1"/>
    <xf numFmtId="43" fontId="19" fillId="0" borderId="0" xfId="1" applyFont="1" applyFill="1" applyBorder="1" applyAlignment="1">
      <alignment horizontal="left"/>
    </xf>
    <xf numFmtId="43" fontId="19" fillId="0" borderId="15" xfId="1" applyFont="1" applyFill="1" applyBorder="1" applyAlignment="1">
      <alignment horizontal="left"/>
    </xf>
    <xf numFmtId="43" fontId="19" fillId="0" borderId="13" xfId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/>
    </xf>
    <xf numFmtId="0" fontId="21" fillId="0" borderId="14" xfId="0" applyFont="1" applyFill="1" applyBorder="1" applyAlignment="1"/>
    <xf numFmtId="0" fontId="20" fillId="0" borderId="15" xfId="0" applyFon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0" fontId="19" fillId="0" borderId="12" xfId="0" applyFont="1" applyFill="1" applyBorder="1"/>
    <xf numFmtId="0" fontId="19" fillId="0" borderId="15" xfId="0" applyFont="1" applyFill="1" applyBorder="1"/>
    <xf numFmtId="0" fontId="19" fillId="0" borderId="6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43" fontId="19" fillId="0" borderId="5" xfId="8" applyNumberFormat="1" applyFont="1" applyFill="1" applyBorder="1" applyAlignment="1" applyProtection="1"/>
    <xf numFmtId="0" fontId="19" fillId="0" borderId="14" xfId="0" applyFont="1" applyFill="1" applyBorder="1"/>
    <xf numFmtId="43" fontId="23" fillId="0" borderId="14" xfId="7" applyNumberFormat="1" applyFont="1" applyFill="1" applyBorder="1"/>
    <xf numFmtId="0" fontId="19" fillId="0" borderId="0" xfId="0" applyFont="1" applyBorder="1"/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8" xfId="0" applyFont="1" applyFill="1" applyBorder="1"/>
    <xf numFmtId="0" fontId="19" fillId="0" borderId="15" xfId="0" quotePrefix="1" applyFont="1" applyFill="1" applyBorder="1" applyAlignment="1">
      <alignment horizontal="center"/>
    </xf>
    <xf numFmtId="0" fontId="19" fillId="0" borderId="13" xfId="0" applyFont="1" applyFill="1" applyBorder="1"/>
    <xf numFmtId="0" fontId="20" fillId="0" borderId="0" xfId="0" applyFont="1" applyFill="1" applyBorder="1"/>
    <xf numFmtId="0" fontId="23" fillId="0" borderId="7" xfId="0" quotePrefix="1" applyFont="1" applyFill="1" applyBorder="1" applyAlignment="1"/>
    <xf numFmtId="164" fontId="24" fillId="0" borderId="14" xfId="7" applyNumberFormat="1" applyFont="1" applyFill="1" applyBorder="1"/>
    <xf numFmtId="0" fontId="20" fillId="0" borderId="15" xfId="0" applyFont="1" applyFill="1" applyBorder="1"/>
    <xf numFmtId="0" fontId="23" fillId="0" borderId="13" xfId="0" quotePrefix="1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/>
    </xf>
    <xf numFmtId="43" fontId="23" fillId="0" borderId="14" xfId="7" applyFont="1" applyFill="1" applyBorder="1"/>
    <xf numFmtId="0" fontId="20" fillId="0" borderId="12" xfId="0" applyFont="1" applyFill="1" applyBorder="1"/>
    <xf numFmtId="0" fontId="19" fillId="0" borderId="13" xfId="0" quotePrefix="1" applyFont="1" applyFill="1" applyBorder="1" applyAlignment="1">
      <alignment horizontal="right"/>
    </xf>
    <xf numFmtId="43" fontId="19" fillId="0" borderId="14" xfId="7" applyFont="1" applyFill="1" applyBorder="1"/>
    <xf numFmtId="0" fontId="21" fillId="0" borderId="14" xfId="0" applyFont="1" applyFill="1" applyBorder="1" applyAlignment="1">
      <alignment horizontal="center"/>
    </xf>
    <xf numFmtId="0" fontId="23" fillId="0" borderId="15" xfId="0" applyFont="1" applyFill="1" applyBorder="1"/>
    <xf numFmtId="0" fontId="23" fillId="0" borderId="10" xfId="0" applyFont="1" applyFill="1" applyBorder="1"/>
    <xf numFmtId="0" fontId="23" fillId="0" borderId="1" xfId="0" applyFont="1" applyFill="1" applyBorder="1"/>
    <xf numFmtId="43" fontId="20" fillId="0" borderId="0" xfId="1" applyFont="1" applyFill="1" applyBorder="1" applyAlignment="1">
      <alignment horizontal="left"/>
    </xf>
    <xf numFmtId="43" fontId="20" fillId="0" borderId="9" xfId="1" applyFont="1" applyFill="1" applyBorder="1"/>
    <xf numFmtId="0" fontId="19" fillId="0" borderId="9" xfId="0" applyFont="1" applyFill="1" applyBorder="1"/>
    <xf numFmtId="43" fontId="19" fillId="0" borderId="0" xfId="0" applyNumberFormat="1" applyFont="1" applyFill="1" applyBorder="1"/>
    <xf numFmtId="0" fontId="19" fillId="0" borderId="10" xfId="0" applyFont="1" applyFill="1" applyBorder="1"/>
    <xf numFmtId="0" fontId="19" fillId="0" borderId="11" xfId="0" applyFont="1" applyFill="1" applyBorder="1" applyAlignment="1">
      <alignment horizontal="left"/>
    </xf>
    <xf numFmtId="43" fontId="11" fillId="0" borderId="0" xfId="0" applyNumberFormat="1" applyFont="1" applyFill="1" applyBorder="1" applyAlignment="1">
      <alignment horizontal="center"/>
    </xf>
    <xf numFmtId="0" fontId="25" fillId="0" borderId="5" xfId="0" applyFont="1" applyFill="1" applyBorder="1"/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19" fillId="0" borderId="3" xfId="0" applyFont="1" applyFill="1" applyBorder="1" applyAlignment="1"/>
    <xf numFmtId="0" fontId="19" fillId="0" borderId="4" xfId="0" applyFont="1" applyFill="1" applyBorder="1" applyAlignment="1"/>
    <xf numFmtId="43" fontId="19" fillId="0" borderId="2" xfId="8" applyNumberFormat="1" applyFont="1" applyFill="1" applyBorder="1" applyAlignment="1" applyProtection="1"/>
    <xf numFmtId="43" fontId="19" fillId="0" borderId="5" xfId="1" applyFont="1" applyFill="1" applyBorder="1"/>
    <xf numFmtId="43" fontId="19" fillId="0" borderId="2" xfId="1" applyFont="1" applyFill="1" applyBorder="1"/>
    <xf numFmtId="43" fontId="19" fillId="0" borderId="5" xfId="1" quotePrefix="1" applyFont="1" applyFill="1" applyBorder="1" applyAlignment="1">
      <alignment horizontal="center"/>
    </xf>
    <xf numFmtId="43" fontId="19" fillId="0" borderId="2" xfId="1" quotePrefix="1" applyFont="1" applyFill="1" applyBorder="1" applyAlignment="1">
      <alignment horizontal="center"/>
    </xf>
    <xf numFmtId="10" fontId="19" fillId="0" borderId="5" xfId="16" applyNumberFormat="1" applyFont="1" applyFill="1" applyBorder="1" applyAlignment="1">
      <alignment horizontal="center"/>
    </xf>
    <xf numFmtId="10" fontId="19" fillId="0" borderId="2" xfId="16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1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165" fontId="25" fillId="0" borderId="14" xfId="1" applyNumberFormat="1" applyFont="1" applyFill="1" applyBorder="1" applyAlignment="1">
      <alignment horizontal="center"/>
    </xf>
    <xf numFmtId="165" fontId="25" fillId="0" borderId="14" xfId="1" quotePrefix="1" applyNumberFormat="1" applyFont="1" applyFill="1" applyBorder="1" applyAlignment="1">
      <alignment horizontal="center"/>
    </xf>
    <xf numFmtId="165" fontId="25" fillId="0" borderId="14" xfId="0" applyNumberFormat="1" applyFont="1" applyFill="1" applyBorder="1" applyAlignment="1">
      <alignment horizontal="center"/>
    </xf>
    <xf numFmtId="43" fontId="27" fillId="0" borderId="14" xfId="1" applyFont="1" applyFill="1" applyBorder="1" applyAlignment="1">
      <alignment horizontal="center"/>
    </xf>
    <xf numFmtId="0" fontId="28" fillId="0" borderId="14" xfId="0" applyFont="1" applyFill="1" applyBorder="1" applyAlignment="1"/>
    <xf numFmtId="165" fontId="25" fillId="0" borderId="14" xfId="0" applyNumberFormat="1" applyFont="1" applyFill="1" applyBorder="1"/>
    <xf numFmtId="0" fontId="25" fillId="0" borderId="14" xfId="0" applyFont="1" applyFill="1" applyBorder="1"/>
    <xf numFmtId="0" fontId="26" fillId="0" borderId="5" xfId="0" applyFont="1" applyFill="1" applyBorder="1" applyAlignment="1">
      <alignment horizontal="center"/>
    </xf>
    <xf numFmtId="165" fontId="30" fillId="0" borderId="14" xfId="7" applyNumberFormat="1" applyFont="1" applyFill="1" applyBorder="1"/>
    <xf numFmtId="43" fontId="25" fillId="0" borderId="14" xfId="0" applyNumberFormat="1" applyFont="1" applyFill="1" applyBorder="1"/>
    <xf numFmtId="0" fontId="25" fillId="0" borderId="10" xfId="0" applyFont="1" applyFill="1" applyBorder="1"/>
    <xf numFmtId="0" fontId="25" fillId="0" borderId="9" xfId="0" applyFont="1" applyFill="1" applyBorder="1"/>
    <xf numFmtId="0" fontId="25" fillId="0" borderId="0" xfId="0" applyFont="1" applyFill="1" applyBorder="1"/>
    <xf numFmtId="43" fontId="18" fillId="0" borderId="0" xfId="0" applyNumberFormat="1" applyFont="1" applyFill="1" applyBorder="1"/>
    <xf numFmtId="43" fontId="18" fillId="0" borderId="0" xfId="1" applyFont="1" applyFill="1" applyBorder="1"/>
    <xf numFmtId="0" fontId="33" fillId="0" borderId="0" xfId="0" applyFont="1" applyFill="1" applyBorder="1"/>
    <xf numFmtId="0" fontId="26" fillId="0" borderId="0" xfId="0" applyFont="1" applyFill="1" applyBorder="1" applyAlignment="1">
      <alignment horizontal="center"/>
    </xf>
    <xf numFmtId="43" fontId="19" fillId="0" borderId="15" xfId="0" applyNumberFormat="1" applyFont="1" applyFill="1" applyBorder="1"/>
    <xf numFmtId="43" fontId="20" fillId="0" borderId="14" xfId="1" applyFont="1" applyFill="1" applyBorder="1"/>
    <xf numFmtId="0" fontId="19" fillId="0" borderId="0" xfId="0" quotePrefix="1" applyFont="1" applyFill="1" applyBorder="1" applyAlignment="1">
      <alignment horizontal="center"/>
    </xf>
    <xf numFmtId="43" fontId="19" fillId="0" borderId="14" xfId="1" applyFont="1" applyFill="1" applyBorder="1" applyAlignment="1">
      <alignment horizontal="left"/>
    </xf>
    <xf numFmtId="10" fontId="20" fillId="0" borderId="14" xfId="16" applyNumberFormat="1" applyFont="1" applyFill="1" applyBorder="1" applyAlignment="1">
      <alignment horizontal="center"/>
    </xf>
    <xf numFmtId="0" fontId="20" fillId="0" borderId="0" xfId="0" applyFont="1"/>
    <xf numFmtId="0" fontId="36" fillId="0" borderId="9" xfId="0" applyFont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166" fontId="25" fillId="0" borderId="14" xfId="0" applyNumberFormat="1" applyFont="1" applyFill="1" applyBorder="1" applyAlignment="1">
      <alignment vertical="center"/>
    </xf>
    <xf numFmtId="0" fontId="22" fillId="0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43" fontId="27" fillId="0" borderId="14" xfId="1" applyFont="1" applyFill="1" applyBorder="1" applyAlignment="1"/>
    <xf numFmtId="43" fontId="19" fillId="0" borderId="15" xfId="1" applyFont="1" applyFill="1" applyBorder="1" applyAlignment="1">
      <alignment horizontal="center"/>
    </xf>
    <xf numFmtId="43" fontId="19" fillId="0" borderId="0" xfId="1" applyFont="1" applyFill="1" applyBorder="1" applyAlignment="1">
      <alignment horizontal="center"/>
    </xf>
    <xf numFmtId="43" fontId="19" fillId="0" borderId="5" xfId="1" applyFont="1" applyFill="1" applyBorder="1" applyAlignment="1">
      <alignment horizontal="center"/>
    </xf>
    <xf numFmtId="43" fontId="19" fillId="0" borderId="2" xfId="1" applyFont="1" applyFill="1" applyBorder="1" applyAlignment="1">
      <alignment horizontal="center"/>
    </xf>
    <xf numFmtId="43" fontId="25" fillId="0" borderId="14" xfId="1" applyFont="1" applyFill="1" applyBorder="1" applyAlignment="1">
      <alignment horizontal="center"/>
    </xf>
    <xf numFmtId="43" fontId="25" fillId="0" borderId="14" xfId="2" applyNumberFormat="1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 applyFill="1" applyBorder="1"/>
    <xf numFmtId="43" fontId="23" fillId="0" borderId="9" xfId="7" applyNumberFormat="1" applyFont="1" applyFill="1" applyBorder="1"/>
    <xf numFmtId="43" fontId="23" fillId="0" borderId="9" xfId="7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5" fillId="0" borderId="7" xfId="0" applyFont="1" applyFill="1" applyBorder="1"/>
    <xf numFmtId="0" fontId="18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18" fillId="0" borderId="6" xfId="0" applyFont="1" applyFill="1" applyBorder="1"/>
    <xf numFmtId="0" fontId="11" fillId="0" borderId="6" xfId="0" applyFont="1" applyBorder="1"/>
    <xf numFmtId="0" fontId="11" fillId="0" borderId="7" xfId="0" applyFont="1" applyBorder="1"/>
    <xf numFmtId="0" fontId="11" fillId="0" borderId="10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1" xfId="0" applyFont="1" applyBorder="1"/>
    <xf numFmtId="0" fontId="33" fillId="0" borderId="0" xfId="0" applyFont="1" applyFill="1" applyBorder="1" applyAlignment="1"/>
    <xf numFmtId="0" fontId="33" fillId="0" borderId="7" xfId="0" applyFont="1" applyFill="1" applyBorder="1" applyAlignment="1"/>
    <xf numFmtId="0" fontId="34" fillId="0" borderId="0" xfId="0" applyFont="1" applyFill="1" applyBorder="1" applyAlignment="1"/>
    <xf numFmtId="0" fontId="34" fillId="0" borderId="7" xfId="0" applyFont="1" applyFill="1" applyBorder="1" applyAlignment="1"/>
    <xf numFmtId="43" fontId="19" fillId="0" borderId="6" xfId="8" applyNumberFormat="1" applyFont="1" applyFill="1" applyBorder="1" applyAlignment="1" applyProtection="1"/>
    <xf numFmtId="43" fontId="19" fillId="0" borderId="0" xfId="8" applyNumberFormat="1" applyFont="1" applyFill="1" applyBorder="1" applyAlignment="1" applyProtection="1"/>
    <xf numFmtId="43" fontId="19" fillId="0" borderId="7" xfId="8" applyNumberFormat="1" applyFont="1" applyFill="1" applyBorder="1" applyAlignment="1" applyProtection="1"/>
    <xf numFmtId="0" fontId="38" fillId="0" borderId="6" xfId="0" applyFont="1" applyFill="1" applyBorder="1"/>
    <xf numFmtId="0" fontId="38" fillId="0" borderId="0" xfId="0" applyFont="1" applyFill="1" applyBorder="1"/>
    <xf numFmtId="0" fontId="38" fillId="0" borderId="0" xfId="0" applyFont="1" applyFill="1" applyBorder="1" applyAlignment="1"/>
    <xf numFmtId="0" fontId="38" fillId="0" borderId="7" xfId="0" applyFont="1" applyFill="1" applyBorder="1" applyAlignment="1"/>
    <xf numFmtId="0" fontId="38" fillId="0" borderId="0" xfId="0" applyFont="1" applyBorder="1"/>
    <xf numFmtId="43" fontId="38" fillId="0" borderId="0" xfId="1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7" xfId="0" applyFont="1" applyFill="1" applyBorder="1"/>
    <xf numFmtId="0" fontId="33" fillId="0" borderId="6" xfId="0" applyFont="1" applyFill="1" applyBorder="1"/>
    <xf numFmtId="0" fontId="33" fillId="0" borderId="0" xfId="0" applyFont="1" applyFill="1" applyBorder="1" applyAlignment="1">
      <alignment horizontal="left"/>
    </xf>
    <xf numFmtId="0" fontId="33" fillId="0" borderId="7" xfId="0" applyFont="1" applyFill="1" applyBorder="1"/>
    <xf numFmtId="0" fontId="33" fillId="0" borderId="0" xfId="0" applyFont="1" applyBorder="1"/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36" fillId="0" borderId="14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/>
    </xf>
    <xf numFmtId="43" fontId="15" fillId="0" borderId="8" xfId="0" applyNumberFormat="1" applyFont="1" applyFill="1" applyBorder="1" applyAlignment="1">
      <alignment horizontal="center"/>
    </xf>
    <xf numFmtId="43" fontId="15" fillId="0" borderId="0" xfId="0" applyNumberFormat="1" applyFont="1" applyFill="1" applyBorder="1" applyAlignment="1">
      <alignment horizontal="center"/>
    </xf>
    <xf numFmtId="43" fontId="19" fillId="0" borderId="14" xfId="0" applyNumberFormat="1" applyFont="1" applyFill="1" applyBorder="1" applyAlignment="1">
      <alignment horizontal="center"/>
    </xf>
    <xf numFmtId="43" fontId="19" fillId="0" borderId="8" xfId="0" applyNumberFormat="1" applyFont="1" applyFill="1" applyBorder="1" applyAlignment="1">
      <alignment horizontal="center"/>
    </xf>
    <xf numFmtId="43" fontId="19" fillId="0" borderId="0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14" xfId="0" applyFont="1" applyFill="1" applyBorder="1" applyAlignment="1"/>
    <xf numFmtId="43" fontId="27" fillId="0" borderId="14" xfId="7" applyFont="1" applyFill="1" applyBorder="1"/>
    <xf numFmtId="0" fontId="27" fillId="0" borderId="14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43" fontId="19" fillId="0" borderId="14" xfId="8" applyNumberFormat="1" applyFont="1" applyFill="1" applyBorder="1" applyAlignment="1" applyProtection="1">
      <alignment vertical="center"/>
    </xf>
    <xf numFmtId="43" fontId="19" fillId="0" borderId="14" xfId="1" applyFont="1" applyFill="1" applyBorder="1" applyAlignment="1">
      <alignment vertical="center"/>
    </xf>
    <xf numFmtId="165" fontId="25" fillId="0" borderId="14" xfId="0" applyNumberFormat="1" applyFont="1" applyFill="1" applyBorder="1" applyAlignment="1">
      <alignment horizontal="center" vertical="center"/>
    </xf>
    <xf numFmtId="10" fontId="19" fillId="0" borderId="14" xfId="16" applyNumberFormat="1" applyFont="1" applyFill="1" applyBorder="1" applyAlignment="1">
      <alignment horizontal="center" vertical="center"/>
    </xf>
    <xf numFmtId="43" fontId="27" fillId="0" borderId="14" xfId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5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/>
    </xf>
    <xf numFmtId="0" fontId="13" fillId="0" borderId="6" xfId="0" applyFont="1" applyFill="1" applyBorder="1"/>
    <xf numFmtId="0" fontId="23" fillId="0" borderId="13" xfId="0" applyFont="1" applyFill="1" applyBorder="1" applyAlignment="1"/>
    <xf numFmtId="0" fontId="13" fillId="0" borderId="12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24" fillId="0" borderId="12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35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/>
    </xf>
    <xf numFmtId="0" fontId="19" fillId="0" borderId="12" xfId="0" applyFont="1" applyFill="1" applyBorder="1" applyAlignment="1"/>
    <xf numFmtId="0" fontId="11" fillId="0" borderId="15" xfId="0" applyFont="1" applyFill="1" applyBorder="1" applyAlignment="1"/>
    <xf numFmtId="0" fontId="14" fillId="0" borderId="15" xfId="0" applyFont="1" applyFill="1" applyBorder="1" applyAlignment="1"/>
    <xf numFmtId="0" fontId="11" fillId="0" borderId="14" xfId="0" applyFont="1" applyFill="1" applyBorder="1" applyAlignment="1"/>
    <xf numFmtId="43" fontId="35" fillId="0" borderId="15" xfId="1" applyFont="1" applyFill="1" applyBorder="1" applyAlignment="1"/>
    <xf numFmtId="43" fontId="19" fillId="0" borderId="14" xfId="0" applyNumberFormat="1" applyFont="1" applyFill="1" applyBorder="1" applyAlignment="1"/>
    <xf numFmtId="43" fontId="19" fillId="0" borderId="15" xfId="0" applyNumberFormat="1" applyFont="1" applyFill="1" applyBorder="1" applyAlignment="1"/>
    <xf numFmtId="10" fontId="19" fillId="0" borderId="14" xfId="16" applyNumberFormat="1" applyFont="1" applyFill="1" applyBorder="1" applyAlignment="1"/>
    <xf numFmtId="0" fontId="11" fillId="0" borderId="14" xfId="0" applyNumberFormat="1" applyFont="1" applyFill="1" applyBorder="1" applyAlignment="1">
      <alignment vertical="center"/>
    </xf>
    <xf numFmtId="0" fontId="19" fillId="0" borderId="0" xfId="0" applyFont="1" applyAlignment="1"/>
    <xf numFmtId="0" fontId="40" fillId="0" borderId="9" xfId="0" applyFont="1" applyBorder="1" applyAlignment="1">
      <alignment horizontal="left" vertical="center" wrapText="1"/>
    </xf>
    <xf numFmtId="0" fontId="26" fillId="0" borderId="5" xfId="0" applyFont="1" applyFill="1" applyBorder="1"/>
    <xf numFmtId="0" fontId="41" fillId="0" borderId="8" xfId="0" applyFont="1" applyFill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0" fontId="40" fillId="0" borderId="9" xfId="0" applyFont="1" applyBorder="1" applyAlignment="1">
      <alignment horizontal="left" vertical="center"/>
    </xf>
    <xf numFmtId="43" fontId="0" fillId="0" borderId="0" xfId="1" applyFont="1"/>
    <xf numFmtId="0" fontId="0" fillId="0" borderId="0" xfId="1" applyNumberFormat="1" applyFont="1"/>
    <xf numFmtId="0" fontId="42" fillId="0" borderId="9" xfId="0" applyFont="1" applyFill="1" applyBorder="1" applyAlignment="1">
      <alignment horizontal="left" vertical="center"/>
    </xf>
    <xf numFmtId="0" fontId="42" fillId="0" borderId="14" xfId="0" applyFont="1" applyFill="1" applyBorder="1" applyAlignment="1">
      <alignment horizontal="left" vertical="center"/>
    </xf>
    <xf numFmtId="0" fontId="43" fillId="0" borderId="14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5" xfId="0" applyFont="1" applyFill="1" applyBorder="1"/>
    <xf numFmtId="0" fontId="44" fillId="0" borderId="5" xfId="0" applyFont="1" applyFill="1" applyBorder="1" applyAlignment="1">
      <alignment horizontal="center"/>
    </xf>
    <xf numFmtId="0" fontId="42" fillId="0" borderId="0" xfId="0" applyFont="1" applyFill="1"/>
    <xf numFmtId="43" fontId="42" fillId="0" borderId="0" xfId="1" applyFont="1" applyFill="1" applyBorder="1"/>
    <xf numFmtId="0" fontId="42" fillId="0" borderId="0" xfId="0" applyFont="1" applyFill="1" applyBorder="1"/>
    <xf numFmtId="0" fontId="44" fillId="0" borderId="8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43" fontId="44" fillId="0" borderId="0" xfId="0" applyNumberFormat="1" applyFont="1" applyFill="1" applyBorder="1"/>
    <xf numFmtId="0" fontId="44" fillId="0" borderId="9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6" fillId="0" borderId="6" xfId="0" applyFont="1" applyFill="1" applyBorder="1"/>
    <xf numFmtId="43" fontId="42" fillId="0" borderId="0" xfId="0" applyNumberFormat="1" applyFont="1" applyFill="1" applyBorder="1"/>
    <xf numFmtId="43" fontId="42" fillId="0" borderId="8" xfId="0" applyNumberFormat="1" applyFont="1" applyFill="1" applyBorder="1" applyAlignment="1">
      <alignment horizontal="center"/>
    </xf>
    <xf numFmtId="43" fontId="42" fillId="0" borderId="0" xfId="0" applyNumberFormat="1" applyFont="1" applyFill="1" applyBorder="1" applyAlignment="1">
      <alignment horizontal="center"/>
    </xf>
    <xf numFmtId="43" fontId="44" fillId="0" borderId="8" xfId="0" applyNumberFormat="1" applyFont="1" applyFill="1" applyBorder="1" applyAlignment="1">
      <alignment horizontal="center"/>
    </xf>
    <xf numFmtId="43" fontId="44" fillId="0" borderId="0" xfId="0" applyNumberFormat="1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2" fillId="0" borderId="5" xfId="8" applyNumberFormat="1" applyFont="1" applyFill="1" applyBorder="1" applyAlignment="1" applyProtection="1"/>
    <xf numFmtId="43" fontId="42" fillId="0" borderId="5" xfId="1" applyFont="1" applyFill="1" applyBorder="1"/>
    <xf numFmtId="165" fontId="42" fillId="0" borderId="5" xfId="0" applyNumberFormat="1" applyFont="1" applyFill="1" applyBorder="1" applyAlignment="1">
      <alignment horizontal="center"/>
    </xf>
    <xf numFmtId="10" fontId="42" fillId="0" borderId="5" xfId="16" applyNumberFormat="1" applyFont="1" applyFill="1" applyBorder="1" applyAlignment="1">
      <alignment horizontal="center"/>
    </xf>
    <xf numFmtId="43" fontId="48" fillId="0" borderId="5" xfId="1" applyFont="1" applyFill="1" applyBorder="1" applyAlignment="1"/>
    <xf numFmtId="0" fontId="42" fillId="0" borderId="14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horizontal="left"/>
    </xf>
    <xf numFmtId="0" fontId="42" fillId="0" borderId="14" xfId="8" applyNumberFormat="1" applyFont="1" applyFill="1" applyBorder="1" applyAlignment="1" applyProtection="1"/>
    <xf numFmtId="43" fontId="42" fillId="0" borderId="14" xfId="1" applyFont="1" applyFill="1" applyBorder="1"/>
    <xf numFmtId="165" fontId="42" fillId="0" borderId="14" xfId="0" applyNumberFormat="1" applyFont="1" applyFill="1" applyBorder="1" applyAlignment="1">
      <alignment horizontal="center"/>
    </xf>
    <xf numFmtId="10" fontId="42" fillId="0" borderId="14" xfId="16" applyNumberFormat="1" applyFont="1" applyFill="1" applyBorder="1" applyAlignment="1">
      <alignment horizontal="center"/>
    </xf>
    <xf numFmtId="43" fontId="48" fillId="0" borderId="14" xfId="1" applyFont="1" applyFill="1" applyBorder="1" applyAlignment="1"/>
    <xf numFmtId="0" fontId="44" fillId="0" borderId="12" xfId="0" applyFont="1" applyFill="1" applyBorder="1" applyAlignment="1">
      <alignment horizontal="left"/>
    </xf>
    <xf numFmtId="0" fontId="42" fillId="0" borderId="14" xfId="0" applyNumberFormat="1" applyFont="1" applyFill="1" applyBorder="1" applyAlignment="1">
      <alignment horizontal="left" vertical="center"/>
    </xf>
    <xf numFmtId="43" fontId="42" fillId="0" borderId="14" xfId="0" applyNumberFormat="1" applyFont="1" applyFill="1" applyBorder="1" applyAlignment="1">
      <alignment horizontal="center"/>
    </xf>
    <xf numFmtId="10" fontId="42" fillId="0" borderId="14" xfId="16" applyNumberFormat="1" applyFont="1" applyFill="1" applyBorder="1" applyAlignment="1">
      <alignment horizontal="left" vertical="center"/>
    </xf>
    <xf numFmtId="0" fontId="44" fillId="0" borderId="15" xfId="0" applyFont="1" applyFill="1" applyBorder="1" applyAlignment="1">
      <alignment horizontal="center"/>
    </xf>
    <xf numFmtId="43" fontId="42" fillId="0" borderId="15" xfId="1" applyFont="1" applyFill="1" applyBorder="1" applyAlignment="1">
      <alignment horizontal="center"/>
    </xf>
    <xf numFmtId="43" fontId="42" fillId="0" borderId="15" xfId="0" applyNumberFormat="1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14" xfId="0" applyNumberFormat="1" applyFont="1" applyFill="1" applyBorder="1" applyAlignment="1">
      <alignment horizontal="left"/>
    </xf>
    <xf numFmtId="43" fontId="42" fillId="0" borderId="15" xfId="1" applyFont="1" applyFill="1" applyBorder="1"/>
    <xf numFmtId="0" fontId="44" fillId="0" borderId="0" xfId="0" applyFont="1" applyFill="1"/>
    <xf numFmtId="0" fontId="42" fillId="0" borderId="15" xfId="0" applyFont="1" applyFill="1" applyBorder="1" applyAlignment="1"/>
    <xf numFmtId="0" fontId="44" fillId="0" borderId="15" xfId="0" applyFont="1" applyFill="1" applyBorder="1" applyAlignment="1"/>
    <xf numFmtId="43" fontId="42" fillId="0" borderId="15" xfId="1" applyFont="1" applyFill="1" applyBorder="1" applyAlignment="1"/>
    <xf numFmtId="43" fontId="42" fillId="0" borderId="14" xfId="0" applyNumberFormat="1" applyFont="1" applyFill="1" applyBorder="1" applyAlignment="1"/>
    <xf numFmtId="43" fontId="42" fillId="0" borderId="15" xfId="0" applyNumberFormat="1" applyFont="1" applyFill="1" applyBorder="1" applyAlignment="1"/>
    <xf numFmtId="0" fontId="42" fillId="0" borderId="0" xfId="0" applyFont="1" applyFill="1" applyAlignment="1"/>
    <xf numFmtId="0" fontId="47" fillId="0" borderId="7" xfId="0" applyFont="1" applyFill="1" applyBorder="1" applyAlignment="1">
      <alignment horizontal="center"/>
    </xf>
    <xf numFmtId="43" fontId="42" fillId="0" borderId="8" xfId="1" applyFont="1" applyFill="1" applyBorder="1"/>
    <xf numFmtId="14" fontId="42" fillId="0" borderId="0" xfId="0" applyNumberFormat="1" applyFont="1" applyFill="1" applyBorder="1" applyAlignment="1"/>
    <xf numFmtId="14" fontId="42" fillId="0" borderId="8" xfId="0" applyNumberFormat="1" applyFont="1" applyFill="1" applyBorder="1" applyAlignment="1"/>
    <xf numFmtId="10" fontId="42" fillId="0" borderId="8" xfId="16" applyNumberFormat="1" applyFont="1" applyFill="1" applyBorder="1" applyAlignment="1">
      <alignment horizontal="center"/>
    </xf>
    <xf numFmtId="43" fontId="48" fillId="0" borderId="8" xfId="1" applyFont="1" applyFill="1" applyBorder="1" applyAlignment="1">
      <alignment horizontal="center"/>
    </xf>
    <xf numFmtId="0" fontId="42" fillId="0" borderId="14" xfId="8" applyNumberFormat="1" applyFont="1" applyFill="1" applyBorder="1" applyAlignment="1" applyProtection="1">
      <alignment horizontal="left"/>
    </xf>
    <xf numFmtId="43" fontId="42" fillId="0" borderId="0" xfId="1" applyFont="1" applyFill="1" applyBorder="1" applyAlignment="1">
      <alignment horizontal="center"/>
    </xf>
    <xf numFmtId="43" fontId="42" fillId="0" borderId="13" xfId="1" applyFont="1" applyFill="1" applyBorder="1"/>
    <xf numFmtId="43" fontId="42" fillId="0" borderId="5" xfId="1" quotePrefix="1" applyFont="1" applyFill="1" applyBorder="1" applyAlignment="1">
      <alignment horizontal="center"/>
    </xf>
    <xf numFmtId="43" fontId="42" fillId="0" borderId="5" xfId="1" applyFont="1" applyFill="1" applyBorder="1" applyAlignment="1">
      <alignment horizontal="center"/>
    </xf>
    <xf numFmtId="0" fontId="42" fillId="0" borderId="3" xfId="0" applyFont="1" applyFill="1" applyBorder="1" applyAlignment="1"/>
    <xf numFmtId="0" fontId="42" fillId="0" borderId="4" xfId="0" applyFont="1" applyFill="1" applyBorder="1" applyAlignment="1"/>
    <xf numFmtId="43" fontId="42" fillId="0" borderId="2" xfId="1" applyFont="1" applyFill="1" applyBorder="1"/>
    <xf numFmtId="43" fontId="42" fillId="0" borderId="2" xfId="1" quotePrefix="1" applyFont="1" applyFill="1" applyBorder="1" applyAlignment="1">
      <alignment horizontal="center"/>
    </xf>
    <xf numFmtId="10" fontId="42" fillId="0" borderId="2" xfId="16" applyNumberFormat="1" applyFont="1" applyFill="1" applyBorder="1" applyAlignment="1">
      <alignment horizontal="center"/>
    </xf>
    <xf numFmtId="43" fontId="42" fillId="0" borderId="2" xfId="1" applyFont="1" applyFill="1" applyBorder="1" applyAlignment="1">
      <alignment horizontal="center"/>
    </xf>
    <xf numFmtId="0" fontId="42" fillId="0" borderId="14" xfId="0" applyNumberFormat="1" applyFont="1" applyFill="1" applyBorder="1" applyAlignment="1">
      <alignment horizontal="left" vertical="center" wrapText="1"/>
    </xf>
    <xf numFmtId="43" fontId="42" fillId="0" borderId="14" xfId="1" applyFont="1" applyFill="1" applyBorder="1" applyAlignment="1">
      <alignment horizontal="left"/>
    </xf>
    <xf numFmtId="165" fontId="42" fillId="0" borderId="14" xfId="1" applyNumberFormat="1" applyFont="1" applyFill="1" applyBorder="1" applyAlignment="1">
      <alignment horizontal="center"/>
    </xf>
    <xf numFmtId="43" fontId="42" fillId="0" borderId="14" xfId="1" applyFont="1" applyFill="1" applyBorder="1" applyAlignment="1">
      <alignment horizontal="center"/>
    </xf>
    <xf numFmtId="43" fontId="42" fillId="0" borderId="15" xfId="1" applyFont="1" applyFill="1" applyBorder="1" applyAlignment="1">
      <alignment horizontal="left"/>
    </xf>
    <xf numFmtId="43" fontId="42" fillId="0" borderId="13" xfId="1" applyFont="1" applyFill="1" applyBorder="1" applyAlignment="1">
      <alignment horizontal="left"/>
    </xf>
    <xf numFmtId="165" fontId="42" fillId="0" borderId="14" xfId="1" quotePrefix="1" applyNumberFormat="1" applyFont="1" applyFill="1" applyBorder="1" applyAlignment="1">
      <alignment horizontal="center"/>
    </xf>
    <xf numFmtId="43" fontId="48" fillId="0" borderId="14" xfId="1" applyFont="1" applyFill="1" applyBorder="1" applyAlignment="1">
      <alignment horizontal="center"/>
    </xf>
    <xf numFmtId="0" fontId="44" fillId="0" borderId="15" xfId="0" applyFont="1" applyFill="1" applyBorder="1" applyAlignment="1">
      <alignment horizontal="left"/>
    </xf>
    <xf numFmtId="0" fontId="47" fillId="0" borderId="13" xfId="0" applyFont="1" applyFill="1" applyBorder="1" applyAlignment="1">
      <alignment horizontal="left"/>
    </xf>
    <xf numFmtId="0" fontId="42" fillId="0" borderId="3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47" fillId="0" borderId="4" xfId="0" applyFont="1" applyFill="1" applyBorder="1" applyAlignment="1">
      <alignment horizontal="left"/>
    </xf>
    <xf numFmtId="0" fontId="42" fillId="0" borderId="2" xfId="8" applyNumberFormat="1" applyFont="1" applyFill="1" applyBorder="1" applyAlignment="1" applyProtection="1"/>
    <xf numFmtId="165" fontId="42" fillId="0" borderId="4" xfId="0" applyNumberFormat="1" applyFont="1" applyFill="1" applyBorder="1" applyAlignment="1">
      <alignment horizontal="center"/>
    </xf>
    <xf numFmtId="43" fontId="48" fillId="0" borderId="13" xfId="1" applyFont="1" applyFill="1" applyBorder="1" applyAlignment="1"/>
    <xf numFmtId="43" fontId="44" fillId="0" borderId="14" xfId="1" applyFont="1" applyFill="1" applyBorder="1"/>
    <xf numFmtId="10" fontId="44" fillId="0" borderId="14" xfId="1" applyNumberFormat="1" applyFont="1" applyFill="1" applyBorder="1" applyAlignment="1">
      <alignment horizontal="center"/>
    </xf>
    <xf numFmtId="43" fontId="42" fillId="0" borderId="14" xfId="1" applyFont="1" applyFill="1" applyBorder="1" applyAlignment="1">
      <alignment horizontal="left" vertical="center"/>
    </xf>
    <xf numFmtId="0" fontId="47" fillId="0" borderId="15" xfId="0" applyFont="1" applyFill="1" applyBorder="1" applyAlignment="1">
      <alignment horizontal="center"/>
    </xf>
    <xf numFmtId="0" fontId="44" fillId="0" borderId="13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44" fillId="0" borderId="14" xfId="0" applyNumberFormat="1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left" vertical="center"/>
    </xf>
    <xf numFmtId="0" fontId="46" fillId="0" borderId="12" xfId="0" applyFont="1" applyFill="1" applyBorder="1"/>
    <xf numFmtId="0" fontId="42" fillId="0" borderId="15" xfId="0" applyFont="1" applyFill="1" applyBorder="1"/>
    <xf numFmtId="0" fontId="42" fillId="0" borderId="10" xfId="0" applyFont="1" applyFill="1" applyBorder="1"/>
    <xf numFmtId="0" fontId="42" fillId="0" borderId="1" xfId="0" applyFont="1" applyFill="1" applyBorder="1"/>
    <xf numFmtId="0" fontId="42" fillId="0" borderId="15" xfId="0" quotePrefix="1" applyFont="1" applyFill="1" applyBorder="1" applyAlignment="1">
      <alignment horizontal="center"/>
    </xf>
    <xf numFmtId="0" fontId="42" fillId="0" borderId="13" xfId="0" applyFont="1" applyFill="1" applyBorder="1"/>
    <xf numFmtId="166" fontId="42" fillId="0" borderId="14" xfId="0" applyNumberFormat="1" applyFont="1" applyFill="1" applyBorder="1" applyAlignment="1">
      <alignment vertical="center"/>
    </xf>
    <xf numFmtId="43" fontId="42" fillId="0" borderId="14" xfId="2" applyNumberFormat="1" applyFont="1" applyFill="1" applyBorder="1" applyAlignment="1">
      <alignment horizontal="center"/>
    </xf>
    <xf numFmtId="0" fontId="42" fillId="0" borderId="12" xfId="0" applyFont="1" applyFill="1" applyBorder="1"/>
    <xf numFmtId="0" fontId="42" fillId="0" borderId="0" xfId="0" quotePrefix="1" applyFont="1" applyFill="1" applyBorder="1" applyAlignment="1">
      <alignment horizontal="center"/>
    </xf>
    <xf numFmtId="0" fontId="42" fillId="0" borderId="7" xfId="0" applyFont="1" applyFill="1" applyBorder="1"/>
    <xf numFmtId="0" fontId="44" fillId="0" borderId="6" xfId="0" applyFont="1" applyFill="1" applyBorder="1"/>
    <xf numFmtId="0" fontId="44" fillId="0" borderId="0" xfId="0" applyFont="1" applyFill="1" applyBorder="1"/>
    <xf numFmtId="165" fontId="42" fillId="0" borderId="14" xfId="0" applyNumberFormat="1" applyFont="1" applyFill="1" applyBorder="1"/>
    <xf numFmtId="0" fontId="44" fillId="0" borderId="15" xfId="0" applyFont="1" applyFill="1" applyBorder="1"/>
    <xf numFmtId="0" fontId="50" fillId="0" borderId="13" xfId="0" applyFont="1" applyFill="1" applyBorder="1" applyAlignment="1"/>
    <xf numFmtId="0" fontId="50" fillId="0" borderId="7" xfId="0" quotePrefix="1" applyFont="1" applyFill="1" applyBorder="1" applyAlignment="1"/>
    <xf numFmtId="0" fontId="42" fillId="0" borderId="14" xfId="0" applyNumberFormat="1" applyFont="1" applyFill="1" applyBorder="1"/>
    <xf numFmtId="0" fontId="42" fillId="0" borderId="14" xfId="0" applyFont="1" applyFill="1" applyBorder="1"/>
    <xf numFmtId="165" fontId="49" fillId="0" borderId="14" xfId="7" applyNumberFormat="1" applyFont="1" applyFill="1" applyBorder="1"/>
    <xf numFmtId="164" fontId="49" fillId="0" borderId="14" xfId="7" applyNumberFormat="1" applyFont="1" applyFill="1" applyBorder="1"/>
    <xf numFmtId="164" fontId="49" fillId="0" borderId="14" xfId="7" applyNumberFormat="1" applyFont="1" applyFill="1" applyBorder="1" applyAlignment="1">
      <alignment horizontal="left" vertical="center"/>
    </xf>
    <xf numFmtId="0" fontId="50" fillId="0" borderId="13" xfId="0" quotePrefix="1" applyFont="1" applyFill="1" applyBorder="1" applyAlignment="1">
      <alignment horizontal="center"/>
    </xf>
    <xf numFmtId="0" fontId="50" fillId="0" borderId="14" xfId="0" applyFont="1" applyFill="1" applyBorder="1" applyAlignment="1">
      <alignment horizontal="left"/>
    </xf>
    <xf numFmtId="43" fontId="48" fillId="0" borderId="14" xfId="7" applyFont="1" applyFill="1" applyBorder="1"/>
    <xf numFmtId="43" fontId="50" fillId="0" borderId="14" xfId="7" applyFont="1" applyFill="1" applyBorder="1"/>
    <xf numFmtId="0" fontId="50" fillId="0" borderId="14" xfId="0" applyFont="1" applyFill="1" applyBorder="1" applyAlignment="1">
      <alignment horizontal="center"/>
    </xf>
    <xf numFmtId="43" fontId="50" fillId="0" borderId="14" xfId="7" applyFont="1" applyFill="1" applyBorder="1" applyAlignment="1">
      <alignment horizontal="left" vertical="center"/>
    </xf>
    <xf numFmtId="0" fontId="44" fillId="0" borderId="12" xfId="0" applyFont="1" applyFill="1" applyBorder="1"/>
    <xf numFmtId="0" fontId="42" fillId="0" borderId="13" xfId="0" quotePrefix="1" applyFont="1" applyFill="1" applyBorder="1" applyAlignment="1">
      <alignment horizontal="right"/>
    </xf>
    <xf numFmtId="43" fontId="42" fillId="0" borderId="14" xfId="7" applyFont="1" applyFill="1" applyBorder="1"/>
    <xf numFmtId="0" fontId="48" fillId="0" borderId="14" xfId="0" applyFont="1" applyFill="1" applyBorder="1" applyAlignment="1">
      <alignment horizontal="left"/>
    </xf>
    <xf numFmtId="0" fontId="48" fillId="0" borderId="14" xfId="0" applyFont="1" applyFill="1" applyBorder="1" applyAlignment="1">
      <alignment horizontal="left" vertical="center"/>
    </xf>
    <xf numFmtId="43" fontId="42" fillId="0" borderId="14" xfId="0" applyNumberFormat="1" applyFont="1" applyFill="1" applyBorder="1"/>
    <xf numFmtId="43" fontId="44" fillId="0" borderId="14" xfId="7" applyFont="1" applyFill="1" applyBorder="1"/>
    <xf numFmtId="0" fontId="50" fillId="0" borderId="1" xfId="0" applyFont="1" applyFill="1" applyBorder="1"/>
    <xf numFmtId="0" fontId="50" fillId="0" borderId="0" xfId="0" applyFont="1" applyFill="1" applyBorder="1"/>
    <xf numFmtId="0" fontId="42" fillId="0" borderId="9" xfId="0" applyNumberFormat="1" applyFont="1" applyFill="1" applyBorder="1"/>
    <xf numFmtId="43" fontId="50" fillId="0" borderId="9" xfId="7" applyNumberFormat="1" applyFont="1" applyFill="1" applyBorder="1"/>
    <xf numFmtId="0" fontId="42" fillId="0" borderId="9" xfId="0" applyFont="1" applyFill="1" applyBorder="1"/>
    <xf numFmtId="10" fontId="44" fillId="0" borderId="14" xfId="16" applyNumberFormat="1" applyFont="1" applyFill="1" applyBorder="1" applyAlignment="1">
      <alignment horizontal="center"/>
    </xf>
    <xf numFmtId="43" fontId="50" fillId="0" borderId="9" xfId="7" applyNumberFormat="1" applyFont="1" applyFill="1" applyBorder="1" applyAlignment="1">
      <alignment horizontal="center"/>
    </xf>
    <xf numFmtId="10" fontId="44" fillId="0" borderId="9" xfId="16" applyNumberFormat="1" applyFont="1" applyFill="1" applyBorder="1" applyAlignment="1">
      <alignment horizontal="center"/>
    </xf>
    <xf numFmtId="0" fontId="50" fillId="0" borderId="15" xfId="0" applyFont="1" applyFill="1" applyBorder="1"/>
    <xf numFmtId="0" fontId="50" fillId="0" borderId="13" xfId="0" applyFont="1" applyFill="1" applyBorder="1"/>
    <xf numFmtId="0" fontId="42" fillId="0" borderId="9" xfId="0" applyFont="1" applyFill="1" applyBorder="1" applyAlignment="1">
      <alignment horizontal="left" vertical="center" wrapText="1"/>
    </xf>
    <xf numFmtId="0" fontId="42" fillId="0" borderId="12" xfId="8" applyNumberFormat="1" applyFont="1" applyFill="1" applyBorder="1" applyAlignment="1" applyProtection="1"/>
    <xf numFmtId="165" fontId="42" fillId="0" borderId="13" xfId="0" applyNumberFormat="1" applyFont="1" applyFill="1" applyBorder="1" applyAlignment="1">
      <alignment horizontal="center"/>
    </xf>
    <xf numFmtId="0" fontId="42" fillId="0" borderId="2" xfId="8" applyNumberFormat="1" applyFont="1" applyFill="1" applyBorder="1" applyAlignment="1" applyProtection="1">
      <alignment wrapText="1"/>
    </xf>
    <xf numFmtId="0" fontId="42" fillId="0" borderId="9" xfId="0" applyNumberFormat="1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horizontal="left"/>
    </xf>
    <xf numFmtId="0" fontId="47" fillId="0" borderId="14" xfId="0" applyFont="1" applyFill="1" applyBorder="1" applyAlignment="1">
      <alignment horizontal="left"/>
    </xf>
    <xf numFmtId="0" fontId="42" fillId="0" borderId="10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2" fillId="0" borderId="9" xfId="8" applyNumberFormat="1" applyFont="1" applyFill="1" applyBorder="1" applyAlignment="1" applyProtection="1"/>
    <xf numFmtId="43" fontId="42" fillId="0" borderId="9" xfId="1" applyFont="1" applyFill="1" applyBorder="1"/>
    <xf numFmtId="165" fontId="42" fillId="0" borderId="10" xfId="0" applyNumberFormat="1" applyFont="1" applyFill="1" applyBorder="1" applyAlignment="1">
      <alignment horizontal="center"/>
    </xf>
    <xf numFmtId="165" fontId="42" fillId="0" borderId="9" xfId="0" applyNumberFormat="1" applyFont="1" applyFill="1" applyBorder="1" applyAlignment="1">
      <alignment horizontal="center"/>
    </xf>
    <xf numFmtId="43" fontId="48" fillId="0" borderId="9" xfId="1" applyFont="1" applyFill="1" applyBorder="1" applyAlignment="1"/>
    <xf numFmtId="43" fontId="44" fillId="0" borderId="9" xfId="1" applyFont="1" applyFill="1" applyBorder="1"/>
    <xf numFmtId="0" fontId="44" fillId="0" borderId="10" xfId="0" applyFont="1" applyFill="1" applyBorder="1"/>
    <xf numFmtId="0" fontId="42" fillId="0" borderId="0" xfId="0" applyFont="1" applyFill="1" applyBorder="1" applyAlignment="1">
      <alignment horizontal="left"/>
    </xf>
    <xf numFmtId="43" fontId="44" fillId="0" borderId="0" xfId="1" applyFont="1" applyFill="1" applyBorder="1" applyAlignment="1">
      <alignment horizontal="left"/>
    </xf>
    <xf numFmtId="10" fontId="44" fillId="0" borderId="9" xfId="1" applyNumberFormat="1" applyFont="1" applyFill="1" applyBorder="1" applyAlignment="1">
      <alignment horizontal="center"/>
    </xf>
    <xf numFmtId="0" fontId="42" fillId="0" borderId="6" xfId="0" applyFont="1" applyFill="1" applyBorder="1"/>
    <xf numFmtId="10" fontId="42" fillId="0" borderId="0" xfId="0" applyNumberFormat="1" applyFont="1" applyFill="1" applyBorder="1" applyAlignment="1">
      <alignment horizontal="center"/>
    </xf>
    <xf numFmtId="43" fontId="42" fillId="0" borderId="7" xfId="0" applyNumberFormat="1" applyFont="1" applyFill="1" applyBorder="1"/>
    <xf numFmtId="43" fontId="42" fillId="0" borderId="1" xfId="1" applyFont="1" applyFill="1" applyBorder="1"/>
    <xf numFmtId="43" fontId="44" fillId="0" borderId="0" xfId="1" applyFont="1" applyFill="1" applyBorder="1" applyAlignment="1">
      <alignment horizontal="center"/>
    </xf>
    <xf numFmtId="43" fontId="42" fillId="0" borderId="1" xfId="0" applyNumberFormat="1" applyFont="1" applyFill="1" applyBorder="1"/>
    <xf numFmtId="0" fontId="42" fillId="0" borderId="11" xfId="0" applyFont="1" applyFill="1" applyBorder="1"/>
    <xf numFmtId="0" fontId="44" fillId="0" borderId="2" xfId="0" applyFont="1" applyFill="1" applyBorder="1"/>
    <xf numFmtId="0" fontId="44" fillId="0" borderId="3" xfId="0" applyFont="1" applyFill="1" applyBorder="1"/>
    <xf numFmtId="0" fontId="42" fillId="0" borderId="3" xfId="0" applyFont="1" applyFill="1" applyBorder="1"/>
    <xf numFmtId="43" fontId="44" fillId="0" borderId="3" xfId="0" applyNumberFormat="1" applyFont="1" applyFill="1" applyBorder="1"/>
    <xf numFmtId="10" fontId="44" fillId="0" borderId="3" xfId="0" applyNumberFormat="1" applyFont="1" applyFill="1" applyBorder="1" applyAlignment="1">
      <alignment horizontal="center"/>
    </xf>
    <xf numFmtId="43" fontId="44" fillId="0" borderId="3" xfId="1" applyFont="1" applyFill="1" applyBorder="1" applyAlignment="1">
      <alignment horizontal="center"/>
    </xf>
    <xf numFmtId="0" fontId="42" fillId="0" borderId="4" xfId="0" applyFont="1" applyFill="1" applyBorder="1"/>
    <xf numFmtId="0" fontId="42" fillId="0" borderId="0" xfId="0" applyFont="1" applyFill="1" applyBorder="1" applyAlignment="1"/>
    <xf numFmtId="0" fontId="42" fillId="0" borderId="7" xfId="0" applyFont="1" applyFill="1" applyBorder="1" applyAlignment="1"/>
    <xf numFmtId="0" fontId="44" fillId="0" borderId="0" xfId="0" applyFont="1" applyFill="1" applyBorder="1" applyAlignment="1"/>
    <xf numFmtId="0" fontId="44" fillId="0" borderId="7" xfId="0" applyFont="1" applyFill="1" applyBorder="1" applyAlignment="1"/>
    <xf numFmtId="0" fontId="42" fillId="0" borderId="0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44" fillId="0" borderId="11" xfId="0" applyFont="1" applyFill="1" applyBorder="1" applyAlignment="1">
      <alignment horizontal="center"/>
    </xf>
    <xf numFmtId="43" fontId="42" fillId="0" borderId="0" xfId="1" applyFont="1" applyFill="1"/>
    <xf numFmtId="43" fontId="42" fillId="0" borderId="0" xfId="0" applyNumberFormat="1" applyFont="1" applyFill="1"/>
    <xf numFmtId="0" fontId="50" fillId="0" borderId="6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8" fillId="0" borderId="13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left"/>
    </xf>
    <xf numFmtId="0" fontId="50" fillId="0" borderId="15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/>
    </xf>
    <xf numFmtId="0" fontId="42" fillId="3" borderId="2" xfId="0" applyFont="1" applyFill="1" applyBorder="1" applyAlignment="1">
      <alignment horizontal="left"/>
    </xf>
    <xf numFmtId="0" fontId="42" fillId="3" borderId="12" xfId="0" applyFont="1" applyFill="1" applyBorder="1" applyAlignment="1">
      <alignment horizontal="left"/>
    </xf>
    <xf numFmtId="0" fontId="42" fillId="3" borderId="10" xfId="0" applyFont="1" applyFill="1" applyBorder="1" applyAlignment="1">
      <alignment horizontal="left"/>
    </xf>
    <xf numFmtId="0" fontId="42" fillId="3" borderId="1" xfId="0" applyFont="1" applyFill="1" applyBorder="1" applyAlignment="1">
      <alignment horizontal="left"/>
    </xf>
    <xf numFmtId="0" fontId="42" fillId="2" borderId="12" xfId="0" applyFont="1" applyFill="1" applyBorder="1" applyAlignment="1">
      <alignment horizontal="left"/>
    </xf>
    <xf numFmtId="0" fontId="42" fillId="2" borderId="2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42" fillId="3" borderId="12" xfId="0" applyFont="1" applyFill="1" applyBorder="1"/>
    <xf numFmtId="0" fontId="42" fillId="3" borderId="10" xfId="0" applyFont="1" applyFill="1" applyBorder="1"/>
    <xf numFmtId="0" fontId="48" fillId="3" borderId="12" xfId="0" applyFont="1" applyFill="1" applyBorder="1" applyAlignment="1">
      <alignment horizontal="left"/>
    </xf>
    <xf numFmtId="0" fontId="42" fillId="3" borderId="15" xfId="0" applyFont="1" applyFill="1" applyBorder="1"/>
    <xf numFmtId="0" fontId="42" fillId="0" borderId="14" xfId="8" applyNumberFormat="1" applyFont="1" applyFill="1" applyBorder="1" applyAlignment="1" applyProtection="1">
      <alignment horizontal="left" vertical="center"/>
    </xf>
    <xf numFmtId="0" fontId="52" fillId="0" borderId="0" xfId="0" applyFont="1" applyFill="1" applyAlignment="1">
      <alignment vertical="center"/>
    </xf>
    <xf numFmtId="0" fontId="53" fillId="0" borderId="5" xfId="0" applyFont="1" applyFill="1" applyBorder="1" applyAlignment="1">
      <alignment horizontal="center" vertical="center"/>
    </xf>
    <xf numFmtId="0" fontId="52" fillId="0" borderId="0" xfId="0" applyFont="1" applyFill="1"/>
    <xf numFmtId="43" fontId="52" fillId="0" borderId="0" xfId="1" applyFont="1" applyFill="1" applyBorder="1"/>
    <xf numFmtId="0" fontId="52" fillId="0" borderId="0" xfId="0" applyFont="1" applyFill="1" applyBorder="1"/>
    <xf numFmtId="0" fontId="53" fillId="0" borderId="8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 wrapText="1"/>
    </xf>
    <xf numFmtId="0" fontId="55" fillId="0" borderId="6" xfId="0" applyFont="1" applyFill="1" applyBorder="1"/>
    <xf numFmtId="43" fontId="52" fillId="0" borderId="7" xfId="0" applyNumberFormat="1" applyFont="1" applyFill="1" applyBorder="1"/>
    <xf numFmtId="43" fontId="52" fillId="0" borderId="8" xfId="0" applyNumberFormat="1" applyFont="1" applyFill="1" applyBorder="1" applyAlignment="1">
      <alignment horizontal="center"/>
    </xf>
    <xf numFmtId="43" fontId="52" fillId="0" borderId="0" xfId="0" applyNumberFormat="1" applyFont="1" applyFill="1" applyBorder="1" applyAlignment="1">
      <alignment horizontal="center"/>
    </xf>
    <xf numFmtId="43" fontId="53" fillId="0" borderId="8" xfId="0" applyNumberFormat="1" applyFont="1" applyFill="1" applyBorder="1" applyAlignment="1">
      <alignment horizontal="center"/>
    </xf>
    <xf numFmtId="43" fontId="53" fillId="0" borderId="0" xfId="1" applyFont="1" applyFill="1" applyBorder="1" applyAlignment="1">
      <alignment horizontal="center"/>
    </xf>
    <xf numFmtId="0" fontId="52" fillId="0" borderId="0" xfId="0" applyFont="1" applyFill="1" applyAlignment="1"/>
    <xf numFmtId="43" fontId="52" fillId="0" borderId="0" xfId="1" applyFont="1" applyFill="1" applyBorder="1" applyAlignment="1"/>
    <xf numFmtId="43" fontId="52" fillId="0" borderId="0" xfId="1" applyFont="1" applyFill="1" applyBorder="1" applyAlignment="1">
      <alignment horizontal="center"/>
    </xf>
    <xf numFmtId="0" fontId="53" fillId="0" borderId="0" xfId="0" applyFont="1" applyFill="1" applyAlignment="1"/>
    <xf numFmtId="43" fontId="52" fillId="0" borderId="0" xfId="1" applyFont="1" applyFill="1"/>
    <xf numFmtId="43" fontId="52" fillId="0" borderId="0" xfId="0" applyNumberFormat="1" applyFont="1" applyFill="1"/>
    <xf numFmtId="0" fontId="52" fillId="0" borderId="1" xfId="0" applyFont="1" applyFill="1" applyBorder="1"/>
    <xf numFmtId="0" fontId="53" fillId="0" borderId="6" xfId="0" applyFont="1" applyFill="1" applyBorder="1"/>
    <xf numFmtId="0" fontId="53" fillId="0" borderId="0" xfId="0" applyFont="1" applyFill="1" applyBorder="1" applyAlignment="1">
      <alignment horizontal="center"/>
    </xf>
    <xf numFmtId="0" fontId="52" fillId="0" borderId="7" xfId="0" applyFont="1" applyFill="1" applyBorder="1"/>
    <xf numFmtId="0" fontId="53" fillId="0" borderId="0" xfId="0" applyFont="1" applyFill="1" applyBorder="1"/>
    <xf numFmtId="10" fontId="52" fillId="0" borderId="0" xfId="0" applyNumberFormat="1" applyFont="1" applyFill="1" applyBorder="1" applyAlignment="1">
      <alignment horizontal="center"/>
    </xf>
    <xf numFmtId="43" fontId="52" fillId="0" borderId="1" xfId="1" applyFont="1" applyFill="1" applyBorder="1"/>
    <xf numFmtId="0" fontId="53" fillId="0" borderId="10" xfId="0" applyFont="1" applyFill="1" applyBorder="1"/>
    <xf numFmtId="0" fontId="53" fillId="0" borderId="1" xfId="0" applyFont="1" applyFill="1" applyBorder="1"/>
    <xf numFmtId="10" fontId="52" fillId="0" borderId="1" xfId="0" applyNumberFormat="1" applyFont="1" applyFill="1" applyBorder="1" applyAlignment="1">
      <alignment horizontal="center"/>
    </xf>
    <xf numFmtId="0" fontId="52" fillId="0" borderId="6" xfId="0" applyFont="1" applyFill="1" applyBorder="1"/>
    <xf numFmtId="0" fontId="52" fillId="0" borderId="0" xfId="0" applyFont="1" applyFill="1" applyBorder="1" applyAlignment="1"/>
    <xf numFmtId="0" fontId="52" fillId="0" borderId="7" xfId="0" applyFont="1" applyFill="1" applyBorder="1" applyAlignment="1"/>
    <xf numFmtId="0" fontId="53" fillId="0" borderId="6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/>
    </xf>
    <xf numFmtId="43" fontId="52" fillId="0" borderId="7" xfId="1" applyFont="1" applyFill="1" applyBorder="1" applyAlignment="1">
      <alignment horizontal="left"/>
    </xf>
    <xf numFmtId="43" fontId="53" fillId="0" borderId="7" xfId="1" applyFont="1" applyFill="1" applyBorder="1" applyAlignment="1">
      <alignment horizontal="center"/>
    </xf>
    <xf numFmtId="0" fontId="58" fillId="0" borderId="7" xfId="0" applyFont="1" applyFill="1" applyBorder="1" applyAlignment="1"/>
    <xf numFmtId="0" fontId="53" fillId="0" borderId="10" xfId="0" applyFont="1" applyFill="1" applyBorder="1" applyAlignment="1">
      <alignment horizont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8" xfId="0" applyFont="1" applyFill="1" applyBorder="1"/>
    <xf numFmtId="43" fontId="53" fillId="0" borderId="5" xfId="1" applyFont="1" applyFill="1" applyBorder="1" applyAlignment="1">
      <alignment horizontal="center" vertical="center"/>
    </xf>
    <xf numFmtId="43" fontId="53" fillId="0" borderId="8" xfId="1" applyFont="1" applyFill="1" applyBorder="1" applyAlignment="1">
      <alignment horizontal="center"/>
    </xf>
    <xf numFmtId="0" fontId="53" fillId="4" borderId="5" xfId="0" applyFont="1" applyFill="1" applyBorder="1" applyAlignment="1">
      <alignment horizontal="center"/>
    </xf>
    <xf numFmtId="0" fontId="53" fillId="4" borderId="8" xfId="0" applyFont="1" applyFill="1" applyBorder="1" applyAlignment="1">
      <alignment horizontal="center"/>
    </xf>
    <xf numFmtId="43" fontId="53" fillId="4" borderId="6" xfId="1" applyFont="1" applyFill="1" applyBorder="1" applyAlignment="1">
      <alignment horizontal="center"/>
    </xf>
    <xf numFmtId="43" fontId="53" fillId="0" borderId="0" xfId="0" applyNumberFormat="1" applyFont="1" applyFill="1" applyBorder="1"/>
    <xf numFmtId="0" fontId="53" fillId="4" borderId="9" xfId="0" applyFont="1" applyFill="1" applyBorder="1" applyAlignment="1">
      <alignment horizontal="center"/>
    </xf>
    <xf numFmtId="43" fontId="53" fillId="4" borderId="10" xfId="1" applyFont="1" applyFill="1" applyBorder="1" applyAlignment="1">
      <alignment horizontal="center"/>
    </xf>
    <xf numFmtId="43" fontId="53" fillId="0" borderId="16" xfId="24" applyFont="1" applyFill="1" applyBorder="1" applyAlignment="1">
      <alignment horizontal="left" vertical="top"/>
    </xf>
    <xf numFmtId="0" fontId="52" fillId="0" borderId="5" xfId="0" applyFont="1" applyFill="1" applyBorder="1" applyAlignment="1">
      <alignment horizontal="left" vertical="top"/>
    </xf>
    <xf numFmtId="0" fontId="52" fillId="0" borderId="2" xfId="0" applyFont="1" applyFill="1" applyBorder="1" applyAlignment="1">
      <alignment vertical="top"/>
    </xf>
    <xf numFmtId="0" fontId="52" fillId="0" borderId="3" xfId="0" applyFont="1" applyFill="1" applyBorder="1" applyAlignment="1">
      <alignment vertical="top"/>
    </xf>
    <xf numFmtId="0" fontId="52" fillId="0" borderId="4" xfId="0" applyFont="1" applyFill="1" applyBorder="1" applyAlignment="1">
      <alignment vertical="top"/>
    </xf>
    <xf numFmtId="0" fontId="52" fillId="0" borderId="5" xfId="8" applyNumberFormat="1" applyFont="1" applyFill="1" applyBorder="1" applyAlignment="1" applyProtection="1">
      <alignment horizontal="left" vertical="top"/>
    </xf>
    <xf numFmtId="43" fontId="5" fillId="0" borderId="5" xfId="1" applyFont="1" applyFill="1" applyBorder="1" applyAlignment="1">
      <alignment vertical="top"/>
    </xf>
    <xf numFmtId="14" fontId="52" fillId="0" borderId="5" xfId="1" applyNumberFormat="1" applyFont="1" applyFill="1" applyBorder="1" applyAlignment="1">
      <alignment horizontal="center" vertical="top"/>
    </xf>
    <xf numFmtId="9" fontId="52" fillId="0" borderId="5" xfId="16" applyFont="1" applyFill="1" applyBorder="1" applyAlignment="1">
      <alignment horizontal="center" vertical="top"/>
    </xf>
    <xf numFmtId="0" fontId="52" fillId="0" borderId="8" xfId="0" applyFont="1" applyFill="1" applyBorder="1" applyAlignment="1">
      <alignment horizontal="left" vertical="top"/>
    </xf>
    <xf numFmtId="43" fontId="52" fillId="0" borderId="5" xfId="1" applyFont="1" applyFill="1" applyBorder="1" applyAlignment="1">
      <alignment horizontal="center" vertical="top"/>
    </xf>
    <xf numFmtId="0" fontId="52" fillId="0" borderId="6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/>
    </xf>
    <xf numFmtId="0" fontId="52" fillId="0" borderId="7" xfId="0" applyFont="1" applyFill="1" applyBorder="1" applyAlignment="1">
      <alignment vertical="top"/>
    </xf>
    <xf numFmtId="0" fontId="52" fillId="0" borderId="8" xfId="8" applyNumberFormat="1" applyFont="1" applyFill="1" applyBorder="1" applyAlignment="1" applyProtection="1">
      <alignment horizontal="left" vertical="top"/>
    </xf>
    <xf numFmtId="43" fontId="5" fillId="0" borderId="8" xfId="1" applyFont="1" applyFill="1" applyBorder="1" applyAlignment="1">
      <alignment vertical="top"/>
    </xf>
    <xf numFmtId="14" fontId="52" fillId="0" borderId="8" xfId="1" applyNumberFormat="1" applyFont="1" applyFill="1" applyBorder="1" applyAlignment="1">
      <alignment horizontal="center" vertical="top"/>
    </xf>
    <xf numFmtId="9" fontId="52" fillId="0" borderId="8" xfId="16" applyFont="1" applyFill="1" applyBorder="1" applyAlignment="1">
      <alignment horizontal="center" vertical="top"/>
    </xf>
    <xf numFmtId="43" fontId="52" fillId="0" borderId="8" xfId="1" applyFont="1" applyFill="1" applyBorder="1" applyAlignment="1">
      <alignment horizontal="center" vertical="top"/>
    </xf>
    <xf numFmtId="0" fontId="52" fillId="0" borderId="10" xfId="0" applyFont="1" applyFill="1" applyBorder="1" applyAlignment="1">
      <alignment vertical="top"/>
    </xf>
    <xf numFmtId="0" fontId="52" fillId="0" borderId="1" xfId="0" applyFont="1" applyFill="1" applyBorder="1" applyAlignment="1">
      <alignment vertical="top"/>
    </xf>
    <xf numFmtId="0" fontId="52" fillId="0" borderId="11" xfId="0" applyFont="1" applyFill="1" applyBorder="1" applyAlignment="1">
      <alignment vertical="top"/>
    </xf>
    <xf numFmtId="0" fontId="52" fillId="0" borderId="9" xfId="8" applyNumberFormat="1" applyFont="1" applyFill="1" applyBorder="1" applyAlignment="1" applyProtection="1">
      <alignment horizontal="left" vertical="top"/>
    </xf>
    <xf numFmtId="43" fontId="5" fillId="0" borderId="9" xfId="1" applyFont="1" applyFill="1" applyBorder="1" applyAlignment="1">
      <alignment vertical="top"/>
    </xf>
    <xf numFmtId="14" fontId="52" fillId="0" borderId="9" xfId="1" applyNumberFormat="1" applyFont="1" applyFill="1" applyBorder="1" applyAlignment="1">
      <alignment horizontal="center" vertical="top"/>
    </xf>
    <xf numFmtId="9" fontId="52" fillId="0" borderId="9" xfId="16" applyFont="1" applyFill="1" applyBorder="1" applyAlignment="1">
      <alignment horizontal="center" vertical="top"/>
    </xf>
    <xf numFmtId="43" fontId="52" fillId="0" borderId="9" xfId="1" applyFont="1" applyFill="1" applyBorder="1" applyAlignment="1">
      <alignment horizontal="center" vertical="top"/>
    </xf>
    <xf numFmtId="0" fontId="52" fillId="0" borderId="14" xfId="0" applyFont="1" applyFill="1" applyBorder="1" applyAlignment="1">
      <alignment horizontal="left" vertical="top"/>
    </xf>
    <xf numFmtId="43" fontId="52" fillId="0" borderId="14" xfId="1" applyFont="1" applyFill="1" applyBorder="1" applyAlignment="1">
      <alignment horizontal="left" vertical="top"/>
    </xf>
    <xf numFmtId="0" fontId="53" fillId="0" borderId="14" xfId="0" applyFont="1" applyFill="1" applyBorder="1" applyAlignment="1">
      <alignment horizontal="left" vertical="top"/>
    </xf>
    <xf numFmtId="0" fontId="52" fillId="0" borderId="13" xfId="0" applyFont="1" applyFill="1" applyBorder="1" applyAlignment="1">
      <alignment horizontal="left" vertical="top"/>
    </xf>
    <xf numFmtId="0" fontId="52" fillId="0" borderId="3" xfId="8" applyNumberFormat="1" applyFont="1" applyFill="1" applyBorder="1" applyAlignment="1" applyProtection="1">
      <alignment horizontal="left" vertical="top"/>
    </xf>
    <xf numFmtId="14" fontId="52" fillId="0" borderId="3" xfId="1" applyNumberFormat="1" applyFont="1" applyFill="1" applyBorder="1" applyAlignment="1">
      <alignment horizontal="center" vertical="top"/>
    </xf>
    <xf numFmtId="9" fontId="52" fillId="0" borderId="3" xfId="16" applyFont="1" applyFill="1" applyBorder="1" applyAlignment="1">
      <alignment horizontal="center" vertical="top"/>
    </xf>
    <xf numFmtId="14" fontId="52" fillId="0" borderId="1" xfId="1" applyNumberFormat="1" applyFont="1" applyFill="1" applyBorder="1" applyAlignment="1">
      <alignment horizontal="center" vertical="top"/>
    </xf>
    <xf numFmtId="9" fontId="52" fillId="0" borderId="1" xfId="16" applyFont="1" applyFill="1" applyBorder="1" applyAlignment="1">
      <alignment horizontal="center" vertical="top"/>
    </xf>
    <xf numFmtId="0" fontId="52" fillId="0" borderId="0" xfId="8" applyNumberFormat="1" applyFont="1" applyFill="1" applyBorder="1" applyAlignment="1" applyProtection="1">
      <alignment horizontal="left" vertical="top"/>
    </xf>
    <xf numFmtId="14" fontId="52" fillId="0" borderId="0" xfId="1" applyNumberFormat="1" applyFont="1" applyFill="1" applyBorder="1" applyAlignment="1">
      <alignment horizontal="center" vertical="top"/>
    </xf>
    <xf numFmtId="9" fontId="52" fillId="0" borderId="0" xfId="16" applyFont="1" applyFill="1" applyBorder="1" applyAlignment="1">
      <alignment horizontal="center" vertical="top"/>
    </xf>
    <xf numFmtId="43" fontId="52" fillId="0" borderId="1" xfId="1" applyFont="1" applyFill="1" applyBorder="1" applyAlignment="1">
      <alignment horizontal="center" vertical="top"/>
    </xf>
    <xf numFmtId="43" fontId="52" fillId="0" borderId="0" xfId="1" applyFont="1" applyFill="1" applyBorder="1" applyAlignment="1">
      <alignment horizontal="center" vertical="top"/>
    </xf>
    <xf numFmtId="43" fontId="52" fillId="0" borderId="3" xfId="1" applyFont="1" applyFill="1" applyBorder="1" applyAlignment="1">
      <alignment horizontal="center" vertical="top"/>
    </xf>
    <xf numFmtId="0" fontId="53" fillId="0" borderId="0" xfId="0" applyFont="1" applyFill="1" applyBorder="1" applyAlignment="1">
      <alignment vertical="top"/>
    </xf>
    <xf numFmtId="43" fontId="52" fillId="0" borderId="5" xfId="1" applyFont="1" applyFill="1" applyBorder="1" applyAlignment="1">
      <alignment vertical="top"/>
    </xf>
    <xf numFmtId="43" fontId="56" fillId="0" borderId="8" xfId="1" applyFont="1" applyFill="1" applyBorder="1" applyAlignment="1">
      <alignment horizontal="center" vertical="top"/>
    </xf>
    <xf numFmtId="14" fontId="52" fillId="0" borderId="3" xfId="1" quotePrefix="1" applyNumberFormat="1" applyFont="1" applyFill="1" applyBorder="1" applyAlignment="1">
      <alignment horizontal="center" vertical="top"/>
    </xf>
    <xf numFmtId="14" fontId="52" fillId="0" borderId="5" xfId="1" quotePrefix="1" applyNumberFormat="1" applyFont="1" applyFill="1" applyBorder="1" applyAlignment="1">
      <alignment horizontal="center" vertical="top"/>
    </xf>
    <xf numFmtId="14" fontId="52" fillId="0" borderId="1" xfId="1" quotePrefix="1" applyNumberFormat="1" applyFont="1" applyFill="1" applyBorder="1" applyAlignment="1">
      <alignment horizontal="center" vertical="top"/>
    </xf>
    <xf numFmtId="14" fontId="52" fillId="0" borderId="9" xfId="1" quotePrefix="1" applyNumberFormat="1" applyFont="1" applyFill="1" applyBorder="1" applyAlignment="1">
      <alignment horizontal="center" vertical="top"/>
    </xf>
    <xf numFmtId="0" fontId="52" fillId="0" borderId="8" xfId="0" applyNumberFormat="1" applyFont="1" applyFill="1" applyBorder="1" applyAlignment="1">
      <alignment horizontal="left" vertical="top"/>
    </xf>
    <xf numFmtId="0" fontId="52" fillId="0" borderId="12" xfId="0" applyFont="1" applyFill="1" applyBorder="1" applyAlignment="1">
      <alignment vertical="top"/>
    </xf>
    <xf numFmtId="0" fontId="52" fillId="0" borderId="15" xfId="0" applyFont="1" applyFill="1" applyBorder="1" applyAlignment="1">
      <alignment vertical="top"/>
    </xf>
    <xf numFmtId="0" fontId="52" fillId="0" borderId="13" xfId="0" applyFont="1" applyFill="1" applyBorder="1" applyAlignment="1">
      <alignment vertical="top"/>
    </xf>
    <xf numFmtId="0" fontId="52" fillId="0" borderId="14" xfId="8" applyNumberFormat="1" applyFont="1" applyFill="1" applyBorder="1" applyAlignment="1" applyProtection="1">
      <alignment horizontal="left" vertical="top"/>
    </xf>
    <xf numFmtId="43" fontId="5" fillId="0" borderId="14" xfId="1" applyFont="1" applyFill="1" applyBorder="1" applyAlignment="1">
      <alignment vertical="top"/>
    </xf>
    <xf numFmtId="14" fontId="52" fillId="0" borderId="14" xfId="1" applyNumberFormat="1" applyFont="1" applyFill="1" applyBorder="1" applyAlignment="1">
      <alignment horizontal="center" vertical="top"/>
    </xf>
    <xf numFmtId="43" fontId="56" fillId="0" borderId="5" xfId="1" applyFont="1" applyFill="1" applyBorder="1" applyAlignment="1">
      <alignment horizontal="center" vertical="top"/>
    </xf>
    <xf numFmtId="43" fontId="56" fillId="0" borderId="9" xfId="1" applyFont="1" applyFill="1" applyBorder="1" applyAlignment="1">
      <alignment horizontal="center" vertical="top"/>
    </xf>
    <xf numFmtId="0" fontId="52" fillId="0" borderId="1" xfId="8" applyNumberFormat="1" applyFont="1" applyFill="1" applyBorder="1" applyAlignment="1" applyProtection="1">
      <alignment horizontal="left" vertical="top"/>
    </xf>
    <xf numFmtId="43" fontId="53" fillId="0" borderId="14" xfId="1" applyFont="1" applyFill="1" applyBorder="1" applyAlignment="1">
      <alignment vertical="top"/>
    </xf>
    <xf numFmtId="43" fontId="52" fillId="0" borderId="14" xfId="1" applyFont="1" applyFill="1" applyBorder="1" applyAlignment="1">
      <alignment horizontal="center" vertical="top"/>
    </xf>
    <xf numFmtId="0" fontId="55" fillId="0" borderId="12" xfId="0" applyFont="1" applyFill="1" applyBorder="1" applyAlignment="1">
      <alignment vertical="top"/>
    </xf>
    <xf numFmtId="0" fontId="53" fillId="0" borderId="15" xfId="0" applyFont="1" applyFill="1" applyBorder="1" applyAlignment="1">
      <alignment horizontal="left" vertical="top"/>
    </xf>
    <xf numFmtId="0" fontId="58" fillId="0" borderId="15" xfId="0" applyFont="1" applyFill="1" applyBorder="1" applyAlignment="1">
      <alignment horizontal="center" vertical="top"/>
    </xf>
    <xf numFmtId="0" fontId="53" fillId="0" borderId="15" xfId="0" applyFont="1" applyFill="1" applyBorder="1" applyAlignment="1">
      <alignment horizontal="center" vertical="top"/>
    </xf>
    <xf numFmtId="0" fontId="53" fillId="0" borderId="13" xfId="0" applyFont="1" applyFill="1" applyBorder="1" applyAlignment="1">
      <alignment horizontal="center" vertical="top"/>
    </xf>
    <xf numFmtId="0" fontId="53" fillId="0" borderId="14" xfId="0" applyNumberFormat="1" applyFont="1" applyFill="1" applyBorder="1" applyAlignment="1">
      <alignment horizontal="left" vertical="top"/>
    </xf>
    <xf numFmtId="43" fontId="53" fillId="0" borderId="14" xfId="1" applyFont="1" applyFill="1" applyBorder="1" applyAlignment="1">
      <alignment horizontal="center" vertical="top"/>
    </xf>
    <xf numFmtId="43" fontId="52" fillId="0" borderId="14" xfId="1" applyFont="1" applyFill="1" applyBorder="1" applyAlignment="1">
      <alignment horizontal="center" vertical="top" wrapText="1"/>
    </xf>
    <xf numFmtId="0" fontId="52" fillId="0" borderId="14" xfId="0" applyNumberFormat="1" applyFont="1" applyFill="1" applyBorder="1" applyAlignment="1">
      <alignment horizontal="left" vertical="top"/>
    </xf>
    <xf numFmtId="0" fontId="52" fillId="0" borderId="3" xfId="0" applyFont="1" applyFill="1" applyBorder="1" applyAlignment="1">
      <alignment horizontal="left" vertical="top"/>
    </xf>
    <xf numFmtId="0" fontId="58" fillId="0" borderId="3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0" fontId="53" fillId="0" borderId="4" xfId="0" applyFont="1" applyFill="1" applyBorder="1" applyAlignment="1">
      <alignment horizontal="center" vertical="top"/>
    </xf>
    <xf numFmtId="0" fontId="52" fillId="0" borderId="5" xfId="0" applyNumberFormat="1" applyFont="1" applyFill="1" applyBorder="1" applyAlignment="1">
      <alignment horizontal="left" vertical="top"/>
    </xf>
    <xf numFmtId="43" fontId="52" fillId="0" borderId="5" xfId="1" applyFont="1" applyFill="1" applyBorder="1" applyAlignment="1">
      <alignment horizontal="center" vertical="top" wrapText="1"/>
    </xf>
    <xf numFmtId="0" fontId="52" fillId="0" borderId="3" xfId="0" applyNumberFormat="1" applyFont="1" applyFill="1" applyBorder="1" applyAlignment="1">
      <alignment horizontal="left" vertical="top"/>
    </xf>
    <xf numFmtId="43" fontId="52" fillId="0" borderId="3" xfId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left" vertical="top"/>
    </xf>
    <xf numFmtId="0" fontId="58" fillId="0" borderId="1" xfId="0" applyFont="1" applyFill="1" applyBorder="1" applyAlignment="1">
      <alignment horizontal="center" vertical="top"/>
    </xf>
    <xf numFmtId="0" fontId="53" fillId="0" borderId="1" xfId="0" applyFont="1" applyFill="1" applyBorder="1" applyAlignment="1">
      <alignment horizontal="center" vertical="top"/>
    </xf>
    <xf numFmtId="0" fontId="53" fillId="0" borderId="11" xfId="0" applyFont="1" applyFill="1" applyBorder="1" applyAlignment="1">
      <alignment horizontal="center" vertical="top"/>
    </xf>
    <xf numFmtId="43" fontId="52" fillId="0" borderId="1" xfId="1" applyFont="1" applyFill="1" applyBorder="1" applyAlignment="1">
      <alignment horizontal="center" vertical="top" wrapText="1"/>
    </xf>
    <xf numFmtId="43" fontId="53" fillId="0" borderId="9" xfId="1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left" vertical="top"/>
    </xf>
    <xf numFmtId="0" fontId="58" fillId="0" borderId="0" xfId="0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center" vertical="top"/>
    </xf>
    <xf numFmtId="0" fontId="53" fillId="0" borderId="7" xfId="0" applyFont="1" applyFill="1" applyBorder="1" applyAlignment="1">
      <alignment horizontal="center" vertical="top"/>
    </xf>
    <xf numFmtId="0" fontId="52" fillId="0" borderId="0" xfId="0" applyNumberFormat="1" applyFont="1" applyFill="1" applyBorder="1" applyAlignment="1">
      <alignment horizontal="left" vertical="top"/>
    </xf>
    <xf numFmtId="43" fontId="52" fillId="0" borderId="0" xfId="1" applyFont="1" applyFill="1" applyBorder="1" applyAlignment="1">
      <alignment horizontal="center" vertical="top" wrapText="1"/>
    </xf>
    <xf numFmtId="43" fontId="53" fillId="0" borderId="8" xfId="1" applyFont="1" applyFill="1" applyBorder="1" applyAlignment="1">
      <alignment horizontal="center" vertical="top"/>
    </xf>
    <xf numFmtId="0" fontId="52" fillId="0" borderId="9" xfId="0" applyNumberFormat="1" applyFont="1" applyFill="1" applyBorder="1" applyAlignment="1">
      <alignment horizontal="left" vertical="top"/>
    </xf>
    <xf numFmtId="43" fontId="52" fillId="0" borderId="9" xfId="24" applyFont="1" applyFill="1" applyBorder="1" applyAlignment="1">
      <alignment horizontal="left" vertical="top"/>
    </xf>
    <xf numFmtId="14" fontId="52" fillId="0" borderId="9" xfId="1" applyNumberFormat="1" applyFont="1" applyFill="1" applyBorder="1" applyAlignment="1">
      <alignment horizontal="center" vertical="top" wrapText="1"/>
    </xf>
    <xf numFmtId="0" fontId="52" fillId="0" borderId="15" xfId="0" applyFont="1" applyFill="1" applyBorder="1" applyAlignment="1">
      <alignment horizontal="left" vertical="top"/>
    </xf>
    <xf numFmtId="14" fontId="52" fillId="0" borderId="14" xfId="1" applyNumberFormat="1" applyFont="1" applyFill="1" applyBorder="1" applyAlignment="1">
      <alignment horizontal="center" vertical="top" wrapText="1"/>
    </xf>
    <xf numFmtId="43" fontId="52" fillId="0" borderId="5" xfId="24" applyFont="1" applyFill="1" applyBorder="1" applyAlignment="1">
      <alignment horizontal="left" vertical="top"/>
    </xf>
    <xf numFmtId="0" fontId="52" fillId="0" borderId="1" xfId="0" applyNumberFormat="1" applyFont="1" applyFill="1" applyBorder="1" applyAlignment="1">
      <alignment horizontal="left" vertical="top"/>
    </xf>
    <xf numFmtId="0" fontId="52" fillId="0" borderId="9" xfId="0" applyFont="1" applyFill="1" applyBorder="1" applyAlignment="1">
      <alignment vertical="top"/>
    </xf>
    <xf numFmtId="14" fontId="52" fillId="0" borderId="14" xfId="0" applyNumberFormat="1" applyFont="1" applyFill="1" applyBorder="1" applyAlignment="1">
      <alignment horizontal="center" vertical="top"/>
    </xf>
    <xf numFmtId="10" fontId="53" fillId="0" borderId="14" xfId="1" applyNumberFormat="1" applyFont="1" applyFill="1" applyBorder="1" applyAlignment="1">
      <alignment horizontal="center" vertical="top"/>
    </xf>
    <xf numFmtId="0" fontId="59" fillId="0" borderId="6" xfId="0" applyFont="1" applyFill="1" applyBorder="1" applyAlignment="1">
      <alignment horizontal="left" vertical="top"/>
    </xf>
    <xf numFmtId="0" fontId="57" fillId="0" borderId="0" xfId="0" applyFont="1" applyFill="1" applyBorder="1" applyAlignment="1">
      <alignment horizontal="center" vertical="top"/>
    </xf>
    <xf numFmtId="0" fontId="57" fillId="0" borderId="7" xfId="0" applyFont="1" applyFill="1" applyBorder="1" applyAlignment="1">
      <alignment horizontal="center" vertical="top"/>
    </xf>
    <xf numFmtId="43" fontId="53" fillId="0" borderId="5" xfId="1" applyFont="1" applyFill="1" applyBorder="1" applyAlignment="1">
      <alignment vertical="top"/>
    </xf>
    <xf numFmtId="14" fontId="52" fillId="0" borderId="6" xfId="0" applyNumberFormat="1" applyFont="1" applyFill="1" applyBorder="1" applyAlignment="1">
      <alignment horizontal="center" vertical="top"/>
    </xf>
    <xf numFmtId="14" fontId="52" fillId="0" borderId="8" xfId="0" applyNumberFormat="1" applyFont="1" applyFill="1" applyBorder="1" applyAlignment="1">
      <alignment horizontal="center" vertical="top"/>
    </xf>
    <xf numFmtId="10" fontId="53" fillId="0" borderId="8" xfId="1" applyNumberFormat="1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left" vertical="top"/>
    </xf>
    <xf numFmtId="43" fontId="52" fillId="0" borderId="8" xfId="1" applyFont="1" applyFill="1" applyBorder="1" applyAlignment="1">
      <alignment horizontal="center" vertical="top" wrapText="1"/>
    </xf>
    <xf numFmtId="0" fontId="53" fillId="0" borderId="3" xfId="0" applyFont="1" applyFill="1" applyBorder="1" applyAlignment="1">
      <alignment horizontal="left" vertical="top"/>
    </xf>
    <xf numFmtId="43" fontId="53" fillId="0" borderId="9" xfId="1" applyFont="1" applyFill="1" applyBorder="1" applyAlignment="1">
      <alignment vertical="top"/>
    </xf>
    <xf numFmtId="10" fontId="53" fillId="0" borderId="9" xfId="1" applyNumberFormat="1" applyFont="1" applyFill="1" applyBorder="1" applyAlignment="1">
      <alignment horizontal="center" vertical="top"/>
    </xf>
    <xf numFmtId="0" fontId="52" fillId="0" borderId="14" xfId="0" applyFont="1" applyFill="1" applyBorder="1" applyAlignment="1">
      <alignment vertical="top"/>
    </xf>
    <xf numFmtId="0" fontId="57" fillId="5" borderId="12" xfId="0" applyFont="1" applyFill="1" applyBorder="1" applyAlignment="1">
      <alignment horizontal="left" vertical="top"/>
    </xf>
    <xf numFmtId="0" fontId="57" fillId="5" borderId="15" xfId="0" applyFont="1" applyFill="1" applyBorder="1" applyAlignment="1">
      <alignment horizontal="center" vertical="top"/>
    </xf>
    <xf numFmtId="0" fontId="57" fillId="5" borderId="13" xfId="0" applyFont="1" applyFill="1" applyBorder="1" applyAlignment="1">
      <alignment horizontal="center" vertical="top"/>
    </xf>
    <xf numFmtId="0" fontId="55" fillId="0" borderId="6" xfId="0" applyFont="1" applyFill="1" applyBorder="1" applyAlignment="1">
      <alignment vertical="top"/>
    </xf>
    <xf numFmtId="0" fontId="57" fillId="0" borderId="15" xfId="0" applyFont="1" applyFill="1" applyBorder="1" applyAlignment="1">
      <alignment horizontal="center" vertical="top"/>
    </xf>
    <xf numFmtId="0" fontId="57" fillId="0" borderId="13" xfId="0" applyFont="1" applyFill="1" applyBorder="1" applyAlignment="1">
      <alignment horizontal="center" vertical="top"/>
    </xf>
    <xf numFmtId="0" fontId="56" fillId="0" borderId="2" xfId="0" applyFont="1" applyFill="1" applyBorder="1" applyAlignment="1">
      <alignment horizontal="left" vertical="top"/>
    </xf>
    <xf numFmtId="0" fontId="57" fillId="0" borderId="3" xfId="0" applyFont="1" applyFill="1" applyBorder="1" applyAlignment="1">
      <alignment horizontal="center" vertical="top"/>
    </xf>
    <xf numFmtId="0" fontId="57" fillId="0" borderId="4" xfId="0" applyFont="1" applyFill="1" applyBorder="1" applyAlignment="1">
      <alignment horizontal="center" vertical="top"/>
    </xf>
    <xf numFmtId="0" fontId="52" fillId="0" borderId="5" xfId="0" applyFont="1" applyFill="1" applyBorder="1" applyAlignment="1">
      <alignment vertical="top"/>
    </xf>
    <xf numFmtId="10" fontId="53" fillId="0" borderId="5" xfId="1" applyNumberFormat="1" applyFont="1" applyFill="1" applyBorder="1" applyAlignment="1">
      <alignment horizontal="center" vertical="top"/>
    </xf>
    <xf numFmtId="0" fontId="56" fillId="0" borderId="6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top"/>
    </xf>
    <xf numFmtId="0" fontId="52" fillId="0" borderId="8" xfId="0" applyFont="1" applyFill="1" applyBorder="1" applyAlignment="1">
      <alignment vertical="top"/>
    </xf>
    <xf numFmtId="43" fontId="53" fillId="0" borderId="0" xfId="1" applyFont="1" applyFill="1" applyBorder="1" applyAlignment="1">
      <alignment vertical="top"/>
    </xf>
    <xf numFmtId="0" fontId="57" fillId="0" borderId="1" xfId="0" applyFont="1" applyFill="1" applyBorder="1" applyAlignment="1">
      <alignment horizontal="center" vertical="top"/>
    </xf>
    <xf numFmtId="0" fontId="56" fillId="0" borderId="1" xfId="0" applyFont="1" applyFill="1" applyBorder="1" applyAlignment="1">
      <alignment horizontal="left" vertical="top"/>
    </xf>
    <xf numFmtId="43" fontId="52" fillId="0" borderId="1" xfId="1" applyFont="1" applyFill="1" applyBorder="1" applyAlignment="1">
      <alignment vertical="top" wrapText="1"/>
    </xf>
    <xf numFmtId="10" fontId="52" fillId="0" borderId="9" xfId="16" applyNumberFormat="1" applyFont="1" applyFill="1" applyBorder="1" applyAlignment="1">
      <alignment horizontal="center" vertical="top"/>
    </xf>
    <xf numFmtId="0" fontId="56" fillId="0" borderId="15" xfId="0" applyFont="1" applyFill="1" applyBorder="1" applyAlignment="1">
      <alignment horizontal="left" vertical="top"/>
    </xf>
    <xf numFmtId="43" fontId="52" fillId="0" borderId="14" xfId="1" applyFont="1" applyFill="1" applyBorder="1" applyAlignment="1">
      <alignment vertical="top"/>
    </xf>
    <xf numFmtId="43" fontId="52" fillId="0" borderId="0" xfId="1" applyFont="1" applyFill="1" applyBorder="1" applyAlignment="1">
      <alignment vertical="top"/>
    </xf>
    <xf numFmtId="0" fontId="5" fillId="0" borderId="12" xfId="31" applyFont="1" applyFill="1" applyBorder="1" applyAlignment="1">
      <alignment vertical="top"/>
    </xf>
    <xf numFmtId="167" fontId="5" fillId="0" borderId="14" xfId="31" applyNumberFormat="1" applyFont="1" applyFill="1" applyBorder="1" applyAlignment="1">
      <alignment vertical="top"/>
    </xf>
    <xf numFmtId="9" fontId="52" fillId="0" borderId="15" xfId="16" applyFont="1" applyFill="1" applyBorder="1" applyAlignment="1">
      <alignment horizontal="center" vertical="top"/>
    </xf>
    <xf numFmtId="0" fontId="5" fillId="0" borderId="6" xfId="31" applyFont="1" applyFill="1" applyBorder="1" applyAlignment="1">
      <alignment vertical="top"/>
    </xf>
    <xf numFmtId="167" fontId="5" fillId="0" borderId="8" xfId="31" applyNumberFormat="1" applyFont="1" applyFill="1" applyBorder="1" applyAlignment="1">
      <alignment vertical="top"/>
    </xf>
    <xf numFmtId="43" fontId="52" fillId="0" borderId="8" xfId="1" applyFont="1" applyFill="1" applyBorder="1" applyAlignment="1">
      <alignment vertical="top"/>
    </xf>
    <xf numFmtId="0" fontId="5" fillId="0" borderId="2" xfId="31" applyFont="1" applyFill="1" applyBorder="1" applyAlignment="1">
      <alignment vertical="top"/>
    </xf>
    <xf numFmtId="0" fontId="56" fillId="0" borderId="3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horizontal="left" vertical="top"/>
    </xf>
    <xf numFmtId="167" fontId="5" fillId="0" borderId="5" xfId="31" applyNumberFormat="1" applyFont="1" applyFill="1" applyBorder="1" applyAlignment="1">
      <alignment vertical="top"/>
    </xf>
    <xf numFmtId="0" fontId="5" fillId="0" borderId="10" xfId="31" applyFont="1" applyFill="1" applyBorder="1" applyAlignment="1">
      <alignment vertical="top"/>
    </xf>
    <xf numFmtId="0" fontId="57" fillId="0" borderId="11" xfId="0" applyFont="1" applyFill="1" applyBorder="1" applyAlignment="1">
      <alignment horizontal="center" vertical="top"/>
    </xf>
    <xf numFmtId="167" fontId="5" fillId="0" borderId="9" xfId="31" applyNumberFormat="1" applyFont="1" applyFill="1" applyBorder="1" applyAlignment="1">
      <alignment vertical="top"/>
    </xf>
    <xf numFmtId="43" fontId="52" fillId="0" borderId="9" xfId="1" applyFont="1" applyFill="1" applyBorder="1" applyAlignment="1">
      <alignment vertical="top"/>
    </xf>
    <xf numFmtId="167" fontId="61" fillId="0" borderId="14" xfId="31" applyNumberFormat="1" applyFont="1" applyFill="1" applyBorder="1" applyAlignment="1">
      <alignment vertical="top"/>
    </xf>
    <xf numFmtId="43" fontId="61" fillId="0" borderId="14" xfId="1" applyFont="1" applyFill="1" applyBorder="1" applyAlignment="1">
      <alignment vertical="top"/>
    </xf>
    <xf numFmtId="167" fontId="61" fillId="0" borderId="8" xfId="31" applyNumberFormat="1" applyFont="1" applyFill="1" applyBorder="1" applyAlignment="1">
      <alignment vertical="top"/>
    </xf>
    <xf numFmtId="43" fontId="61" fillId="0" borderId="8" xfId="1" applyFont="1" applyFill="1" applyBorder="1" applyAlignment="1">
      <alignment vertical="top"/>
    </xf>
    <xf numFmtId="0" fontId="56" fillId="0" borderId="10" xfId="0" applyFont="1" applyFill="1" applyBorder="1" applyAlignment="1">
      <alignment horizontal="left" vertical="top"/>
    </xf>
    <xf numFmtId="43" fontId="52" fillId="0" borderId="1" xfId="1" applyFont="1" applyFill="1" applyBorder="1" applyAlignment="1">
      <alignment vertical="top"/>
    </xf>
    <xf numFmtId="0" fontId="57" fillId="0" borderId="15" xfId="0" applyFont="1" applyFill="1" applyBorder="1" applyAlignment="1">
      <alignment horizontal="center" vertical="top"/>
    </xf>
    <xf numFmtId="0" fontId="57" fillId="0" borderId="13" xfId="0" applyFont="1" applyFill="1" applyBorder="1" applyAlignment="1">
      <alignment horizontal="center" vertical="top"/>
    </xf>
    <xf numFmtId="0" fontId="57" fillId="0" borderId="15" xfId="0" applyFont="1" applyFill="1" applyBorder="1" applyAlignment="1">
      <alignment horizontal="center" vertical="top"/>
    </xf>
    <xf numFmtId="0" fontId="57" fillId="0" borderId="13" xfId="0" applyFont="1" applyFill="1" applyBorder="1" applyAlignment="1">
      <alignment horizontal="center" vertical="top"/>
    </xf>
    <xf numFmtId="0" fontId="57" fillId="0" borderId="1" xfId="0" applyFont="1" applyFill="1" applyBorder="1" applyAlignment="1">
      <alignment horizontal="center" vertical="top"/>
    </xf>
    <xf numFmtId="0" fontId="57" fillId="0" borderId="6" xfId="0" applyFont="1" applyFill="1" applyBorder="1" applyAlignment="1">
      <alignment horizontal="center" vertical="top"/>
    </xf>
    <xf numFmtId="0" fontId="52" fillId="0" borderId="7" xfId="0" applyFont="1" applyFill="1" applyBorder="1" applyAlignment="1">
      <alignment horizontal="left" vertical="top"/>
    </xf>
    <xf numFmtId="43" fontId="52" fillId="0" borderId="15" xfId="1" applyFont="1" applyFill="1" applyBorder="1" applyAlignment="1">
      <alignment vertical="top"/>
    </xf>
    <xf numFmtId="0" fontId="56" fillId="0" borderId="12" xfId="0" applyFont="1" applyFill="1" applyBorder="1" applyAlignment="1">
      <alignment horizontal="left" vertical="top"/>
    </xf>
    <xf numFmtId="0" fontId="55" fillId="0" borderId="2" xfId="0" applyFont="1" applyFill="1" applyBorder="1" applyAlignment="1">
      <alignment vertical="top"/>
    </xf>
    <xf numFmtId="14" fontId="52" fillId="0" borderId="15" xfId="1" applyNumberFormat="1" applyFont="1" applyFill="1" applyBorder="1" applyAlignment="1">
      <alignment horizontal="center" vertical="top"/>
    </xf>
    <xf numFmtId="0" fontId="53" fillId="0" borderId="2" xfId="0" applyFont="1" applyFill="1" applyBorder="1"/>
    <xf numFmtId="0" fontId="53" fillId="0" borderId="3" xfId="0" applyFont="1" applyFill="1" applyBorder="1"/>
    <xf numFmtId="0" fontId="52" fillId="0" borderId="3" xfId="0" applyFont="1" applyFill="1" applyBorder="1"/>
    <xf numFmtId="43" fontId="53" fillId="0" borderId="3" xfId="0" applyNumberFormat="1" applyFont="1" applyFill="1" applyBorder="1" applyAlignment="1">
      <alignment wrapText="1"/>
    </xf>
    <xf numFmtId="43" fontId="52" fillId="0" borderId="3" xfId="0" applyNumberFormat="1" applyFont="1" applyFill="1" applyBorder="1"/>
    <xf numFmtId="43" fontId="53" fillId="0" borderId="3" xfId="1" applyFont="1" applyFill="1" applyBorder="1" applyAlignment="1">
      <alignment horizontal="center"/>
    </xf>
    <xf numFmtId="0" fontId="52" fillId="0" borderId="11" xfId="0" applyFont="1" applyFill="1" applyBorder="1" applyAlignment="1"/>
    <xf numFmtId="14" fontId="52" fillId="0" borderId="3" xfId="0" applyNumberFormat="1" applyFont="1" applyFill="1" applyBorder="1" applyAlignment="1">
      <alignment vertical="top"/>
    </xf>
    <xf numFmtId="14" fontId="52" fillId="0" borderId="5" xfId="0" applyNumberFormat="1" applyFont="1" applyFill="1" applyBorder="1" applyAlignment="1">
      <alignment vertical="top"/>
    </xf>
    <xf numFmtId="43" fontId="52" fillId="0" borderId="4" xfId="0" applyNumberFormat="1" applyFont="1" applyFill="1" applyBorder="1"/>
    <xf numFmtId="0" fontId="52" fillId="0" borderId="14" xfId="0" applyFont="1" applyFill="1" applyBorder="1" applyAlignment="1">
      <alignment horizontal="left" vertical="top" wrapText="1"/>
    </xf>
    <xf numFmtId="43" fontId="56" fillId="0" borderId="14" xfId="1" applyFont="1" applyFill="1" applyBorder="1" applyAlignment="1">
      <alignment horizontal="center" vertical="top"/>
    </xf>
    <xf numFmtId="43" fontId="56" fillId="0" borderId="5" xfId="1" applyFont="1" applyFill="1" applyBorder="1" applyAlignment="1">
      <alignment horizontal="center" vertical="top" wrapText="1"/>
    </xf>
    <xf numFmtId="43" fontId="53" fillId="0" borderId="14" xfId="1" applyFont="1" applyFill="1" applyBorder="1" applyAlignment="1">
      <alignment horizontal="center" vertical="top" wrapText="1"/>
    </xf>
    <xf numFmtId="43" fontId="53" fillId="0" borderId="5" xfId="1" applyFont="1" applyFill="1" applyBorder="1" applyAlignment="1">
      <alignment horizontal="center" vertical="top"/>
    </xf>
    <xf numFmtId="10" fontId="52" fillId="0" borderId="0" xfId="16" applyNumberFormat="1" applyFont="1" applyFill="1" applyBorder="1" applyAlignment="1">
      <alignment horizontal="center" vertical="top"/>
    </xf>
    <xf numFmtId="10" fontId="52" fillId="0" borderId="1" xfId="16" applyNumberFormat="1" applyFont="1" applyFill="1" applyBorder="1" applyAlignment="1">
      <alignment horizontal="center" vertical="top"/>
    </xf>
    <xf numFmtId="10" fontId="52" fillId="0" borderId="8" xfId="16" applyNumberFormat="1" applyFont="1" applyFill="1" applyBorder="1" applyAlignment="1">
      <alignment horizontal="center" vertical="top"/>
    </xf>
    <xf numFmtId="10" fontId="52" fillId="0" borderId="3" xfId="16" applyNumberFormat="1" applyFont="1" applyFill="1" applyBorder="1" applyAlignment="1">
      <alignment horizontal="center" vertical="top"/>
    </xf>
    <xf numFmtId="10" fontId="52" fillId="0" borderId="14" xfId="16" applyNumberFormat="1" applyFont="1" applyFill="1" applyBorder="1" applyAlignment="1">
      <alignment horizontal="center" vertical="top"/>
    </xf>
    <xf numFmtId="10" fontId="52" fillId="0" borderId="5" xfId="16" applyNumberFormat="1" applyFont="1" applyFill="1" applyBorder="1" applyAlignment="1">
      <alignment horizontal="center" vertical="top"/>
    </xf>
    <xf numFmtId="10" fontId="53" fillId="0" borderId="14" xfId="16" applyNumberFormat="1" applyFont="1" applyFill="1" applyBorder="1" applyAlignment="1">
      <alignment horizontal="center" vertical="top"/>
    </xf>
    <xf numFmtId="10" fontId="53" fillId="0" borderId="1" xfId="16" applyNumberFormat="1" applyFont="1" applyFill="1" applyBorder="1" applyAlignment="1">
      <alignment horizontal="center" vertical="top"/>
    </xf>
    <xf numFmtId="10" fontId="53" fillId="0" borderId="0" xfId="16" applyNumberFormat="1" applyFont="1" applyFill="1" applyBorder="1" applyAlignment="1">
      <alignment horizontal="center" vertical="top"/>
    </xf>
    <xf numFmtId="10" fontId="52" fillId="0" borderId="15" xfId="16" applyNumberFormat="1" applyFont="1" applyFill="1" applyBorder="1" applyAlignment="1">
      <alignment horizontal="center" vertical="top"/>
    </xf>
    <xf numFmtId="0" fontId="52" fillId="0" borderId="4" xfId="0" applyFont="1" applyFill="1" applyBorder="1" applyAlignment="1">
      <alignment horizontal="left" vertical="top"/>
    </xf>
    <xf numFmtId="43" fontId="53" fillId="0" borderId="3" xfId="1" applyFont="1" applyFill="1" applyBorder="1"/>
    <xf numFmtId="43" fontId="53" fillId="0" borderId="3" xfId="0" applyNumberFormat="1" applyFont="1" applyFill="1" applyBorder="1" applyAlignment="1">
      <alignment horizontal="center"/>
    </xf>
    <xf numFmtId="43" fontId="53" fillId="0" borderId="0" xfId="1" applyFont="1" applyFill="1" applyBorder="1"/>
    <xf numFmtId="43" fontId="52" fillId="0" borderId="0" xfId="0" applyNumberFormat="1" applyFont="1" applyFill="1" applyBorder="1"/>
    <xf numFmtId="43" fontId="53" fillId="0" borderId="0" xfId="0" applyNumberFormat="1" applyFont="1" applyFill="1" applyBorder="1" applyAlignment="1">
      <alignment wrapText="1"/>
    </xf>
    <xf numFmtId="43" fontId="53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 vertical="top"/>
    </xf>
    <xf numFmtId="43" fontId="53" fillId="0" borderId="3" xfId="1" applyFont="1" applyFill="1" applyBorder="1" applyAlignment="1">
      <alignment vertical="top"/>
    </xf>
    <xf numFmtId="43" fontId="53" fillId="0" borderId="1" xfId="1" applyFont="1" applyFill="1" applyBorder="1"/>
    <xf numFmtId="43" fontId="52" fillId="0" borderId="1" xfId="0" applyNumberFormat="1" applyFont="1" applyFill="1" applyBorder="1"/>
    <xf numFmtId="43" fontId="53" fillId="0" borderId="1" xfId="0" applyNumberFormat="1" applyFont="1" applyFill="1" applyBorder="1" applyAlignment="1">
      <alignment wrapText="1"/>
    </xf>
    <xf numFmtId="43" fontId="53" fillId="0" borderId="1" xfId="0" applyNumberFormat="1" applyFont="1" applyFill="1" applyBorder="1" applyAlignment="1">
      <alignment horizontal="center"/>
    </xf>
    <xf numFmtId="43" fontId="53" fillId="0" borderId="1" xfId="1" applyFont="1" applyFill="1" applyBorder="1" applyAlignment="1">
      <alignment horizontal="center"/>
    </xf>
    <xf numFmtId="43" fontId="52" fillId="0" borderId="11" xfId="0" applyNumberFormat="1" applyFont="1" applyFill="1" applyBorder="1"/>
    <xf numFmtId="167" fontId="1" fillId="0" borderId="0" xfId="32" applyNumberFormat="1"/>
    <xf numFmtId="0" fontId="52" fillId="0" borderId="5" xfId="0" applyFont="1" applyFill="1" applyBorder="1" applyAlignment="1">
      <alignment horizontal="left" vertical="top"/>
    </xf>
    <xf numFmtId="0" fontId="52" fillId="0" borderId="9" xfId="0" applyFont="1" applyFill="1" applyBorder="1" applyAlignment="1">
      <alignment horizontal="left" vertical="top"/>
    </xf>
    <xf numFmtId="0" fontId="52" fillId="0" borderId="9" xfId="0" applyFont="1" applyFill="1" applyBorder="1" applyAlignment="1">
      <alignment horizontal="left" vertical="top" wrapText="1"/>
    </xf>
    <xf numFmtId="0" fontId="52" fillId="0" borderId="4" xfId="0" applyFont="1" applyFill="1" applyBorder="1" applyAlignment="1">
      <alignment horizontal="left" vertical="top"/>
    </xf>
    <xf numFmtId="0" fontId="52" fillId="0" borderId="11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42" fillId="0" borderId="7" xfId="0" applyFont="1" applyFill="1" applyBorder="1" applyAlignment="1"/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47" fillId="0" borderId="0" xfId="0" applyFont="1" applyFill="1" applyBorder="1" applyAlignment="1"/>
    <xf numFmtId="0" fontId="47" fillId="0" borderId="7" xfId="0" applyFont="1" applyFill="1" applyBorder="1" applyAlignment="1"/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42" fillId="2" borderId="12" xfId="0" applyFont="1" applyFill="1" applyBorder="1" applyAlignment="1">
      <alignment horizontal="left"/>
    </xf>
    <xf numFmtId="0" fontId="42" fillId="2" borderId="15" xfId="0" applyFont="1" applyFill="1" applyBorder="1" applyAlignment="1">
      <alignment horizontal="left"/>
    </xf>
    <xf numFmtId="0" fontId="42" fillId="2" borderId="13" xfId="0" applyFont="1" applyFill="1" applyBorder="1" applyAlignment="1">
      <alignment horizontal="left"/>
    </xf>
    <xf numFmtId="0" fontId="44" fillId="0" borderId="8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2" fillId="2" borderId="2" xfId="0" applyFont="1" applyFill="1" applyBorder="1" applyAlignment="1">
      <alignment horizontal="left"/>
    </xf>
    <xf numFmtId="0" fontId="42" fillId="2" borderId="3" xfId="0" applyFont="1" applyFill="1" applyBorder="1" applyAlignment="1">
      <alignment horizontal="left"/>
    </xf>
    <xf numFmtId="0" fontId="42" fillId="0" borderId="6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left" wrapText="1"/>
    </xf>
    <xf numFmtId="0" fontId="42" fillId="3" borderId="15" xfId="0" applyFont="1" applyFill="1" applyBorder="1" applyAlignment="1">
      <alignment horizontal="left" wrapText="1"/>
    </xf>
    <xf numFmtId="0" fontId="42" fillId="3" borderId="13" xfId="0" applyFont="1" applyFill="1" applyBorder="1" applyAlignment="1">
      <alignment horizontal="left" wrapText="1"/>
    </xf>
    <xf numFmtId="0" fontId="50" fillId="0" borderId="12" xfId="0" applyFont="1" applyFill="1" applyBorder="1" applyAlignment="1">
      <alignment horizontal="center"/>
    </xf>
    <xf numFmtId="0" fontId="50" fillId="0" borderId="15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/>
    </xf>
    <xf numFmtId="0" fontId="42" fillId="3" borderId="12" xfId="0" applyFont="1" applyFill="1" applyBorder="1" applyAlignment="1">
      <alignment horizontal="left"/>
    </xf>
    <xf numFmtId="0" fontId="42" fillId="3" borderId="15" xfId="0" applyFont="1" applyFill="1" applyBorder="1" applyAlignment="1">
      <alignment horizontal="left"/>
    </xf>
    <xf numFmtId="0" fontId="42" fillId="3" borderId="2" xfId="0" applyFont="1" applyFill="1" applyBorder="1" applyAlignment="1">
      <alignment horizontal="left"/>
    </xf>
    <xf numFmtId="0" fontId="42" fillId="3" borderId="3" xfId="0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15" xfId="0" applyFont="1" applyFill="1" applyBorder="1" applyAlignment="1">
      <alignment horizontal="left"/>
    </xf>
    <xf numFmtId="0" fontId="42" fillId="2" borderId="14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left" vertical="top"/>
    </xf>
    <xf numFmtId="0" fontId="52" fillId="0" borderId="9" xfId="0" applyFont="1" applyFill="1" applyBorder="1" applyAlignment="1">
      <alignment horizontal="left" vertical="top"/>
    </xf>
    <xf numFmtId="0" fontId="52" fillId="0" borderId="8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/>
    </xf>
    <xf numFmtId="0" fontId="52" fillId="0" borderId="1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left" vertical="top" wrapText="1"/>
    </xf>
    <xf numFmtId="0" fontId="52" fillId="0" borderId="11" xfId="0" applyFont="1" applyFill="1" applyBorder="1" applyAlignment="1">
      <alignment horizontal="left" vertical="top" wrapText="1"/>
    </xf>
    <xf numFmtId="0" fontId="52" fillId="0" borderId="9" xfId="0" applyFont="1" applyFill="1" applyBorder="1" applyAlignment="1">
      <alignment horizontal="left" vertical="top" wrapText="1"/>
    </xf>
    <xf numFmtId="0" fontId="52" fillId="0" borderId="5" xfId="0" applyFont="1" applyFill="1" applyBorder="1" applyAlignment="1">
      <alignment horizontal="left" vertical="center"/>
    </xf>
    <xf numFmtId="0" fontId="52" fillId="0" borderId="8" xfId="0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4" xfId="0" applyFont="1" applyFill="1" applyBorder="1" applyAlignment="1">
      <alignment horizontal="left" vertical="top" wrapText="1"/>
    </xf>
    <xf numFmtId="0" fontId="52" fillId="0" borderId="2" xfId="0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horizontal="left"/>
    </xf>
    <xf numFmtId="0" fontId="53" fillId="5" borderId="3" xfId="0" applyFont="1" applyFill="1" applyBorder="1" applyAlignment="1">
      <alignment horizontal="left"/>
    </xf>
    <xf numFmtId="0" fontId="53" fillId="5" borderId="4" xfId="0" applyFont="1" applyFill="1" applyBorder="1" applyAlignment="1">
      <alignment horizontal="left"/>
    </xf>
    <xf numFmtId="0" fontId="52" fillId="0" borderId="4" xfId="0" applyFont="1" applyFill="1" applyBorder="1" applyAlignment="1">
      <alignment horizontal="left" vertical="top"/>
    </xf>
    <xf numFmtId="0" fontId="52" fillId="0" borderId="11" xfId="0" applyFont="1" applyFill="1" applyBorder="1" applyAlignment="1">
      <alignment horizontal="left" vertical="top"/>
    </xf>
    <xf numFmtId="0" fontId="53" fillId="4" borderId="2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10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 wrapText="1"/>
    </xf>
    <xf numFmtId="0" fontId="53" fillId="4" borderId="7" xfId="0" applyFont="1" applyFill="1" applyBorder="1" applyAlignment="1">
      <alignment horizontal="center" vertical="center" wrapText="1"/>
    </xf>
    <xf numFmtId="0" fontId="53" fillId="4" borderId="11" xfId="0" applyFont="1" applyFill="1" applyBorder="1" applyAlignment="1">
      <alignment horizontal="center" vertical="center" wrapText="1"/>
    </xf>
    <xf numFmtId="0" fontId="53" fillId="4" borderId="12" xfId="0" applyFont="1" applyFill="1" applyBorder="1" applyAlignment="1">
      <alignment horizontal="center"/>
    </xf>
    <xf numFmtId="0" fontId="53" fillId="4" borderId="15" xfId="0" applyFont="1" applyFill="1" applyBorder="1" applyAlignment="1">
      <alignment horizontal="center"/>
    </xf>
    <xf numFmtId="0" fontId="53" fillId="4" borderId="5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horizontal="center" vertical="center" wrapText="1"/>
    </xf>
    <xf numFmtId="0" fontId="52" fillId="0" borderId="4" xfId="0" applyNumberFormat="1" applyFont="1" applyFill="1" applyBorder="1" applyAlignment="1">
      <alignment horizontal="left" vertical="top" wrapText="1"/>
    </xf>
    <xf numFmtId="0" fontId="52" fillId="0" borderId="11" xfId="0" applyNumberFormat="1" applyFont="1" applyFill="1" applyBorder="1" applyAlignment="1">
      <alignment horizontal="left" vertical="top" wrapText="1"/>
    </xf>
    <xf numFmtId="0" fontId="57" fillId="0" borderId="10" xfId="0" applyFont="1" applyFill="1" applyBorder="1" applyAlignment="1">
      <alignment horizontal="center" vertical="top"/>
    </xf>
    <xf numFmtId="0" fontId="57" fillId="0" borderId="1" xfId="0" applyFont="1" applyFill="1" applyBorder="1" applyAlignment="1">
      <alignment horizontal="center" vertical="top"/>
    </xf>
    <xf numFmtId="0" fontId="57" fillId="0" borderId="11" xfId="0" applyFont="1" applyFill="1" applyBorder="1" applyAlignment="1">
      <alignment horizontal="center" vertical="top"/>
    </xf>
    <xf numFmtId="0" fontId="57" fillId="0" borderId="12" xfId="0" applyFont="1" applyFill="1" applyBorder="1" applyAlignment="1">
      <alignment horizontal="center" vertical="top"/>
    </xf>
    <xf numFmtId="0" fontId="57" fillId="0" borderId="15" xfId="0" applyFont="1" applyFill="1" applyBorder="1" applyAlignment="1">
      <alignment horizontal="center" vertical="top"/>
    </xf>
    <xf numFmtId="0" fontId="57" fillId="0" borderId="13" xfId="0" applyFont="1" applyFill="1" applyBorder="1" applyAlignment="1">
      <alignment horizontal="center" vertical="top"/>
    </xf>
    <xf numFmtId="0" fontId="58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left"/>
    </xf>
  </cellXfs>
  <cellStyles count="33">
    <cellStyle name="Comma" xfId="1" builtinId="3"/>
    <cellStyle name="Comma 2" xfId="2"/>
    <cellStyle name="Comma 2 2" xfId="3"/>
    <cellStyle name="Comma 2 3" xfId="4"/>
    <cellStyle name="Comma 2 3 2" xfId="27"/>
    <cellStyle name="Comma 2 4" xfId="5"/>
    <cellStyle name="Comma 3" xfId="6"/>
    <cellStyle name="Comma 3 2" xfId="28"/>
    <cellStyle name="Comma 4" xfId="7"/>
    <cellStyle name="Comma 5" xfId="24"/>
    <cellStyle name="Comma 6" xfId="26"/>
    <cellStyle name="Hyperlink" xfId="8" builtinId="8"/>
    <cellStyle name="Hyperlink 3" xfId="29"/>
    <cellStyle name="Normal" xfId="0" builtinId="0"/>
    <cellStyle name="Normal 10" xfId="30"/>
    <cellStyle name="Normal 11" xfId="31"/>
    <cellStyle name="Normal 12" xfId="32"/>
    <cellStyle name="Normal 2" xfId="20"/>
    <cellStyle name="Normal 2 2" xfId="9"/>
    <cellStyle name="Normal 2 3" xfId="10"/>
    <cellStyle name="Normal 2 4" xfId="11"/>
    <cellStyle name="Normal 2 5" xfId="25"/>
    <cellStyle name="Normal 3" xfId="12"/>
    <cellStyle name="Normal 4" xfId="13"/>
    <cellStyle name="Normal 5" xfId="14"/>
    <cellStyle name="Normal 6" xfId="15"/>
    <cellStyle name="Normal 7" xfId="21"/>
    <cellStyle name="Normal 8" xfId="22"/>
    <cellStyle name="Normal 9" xfId="23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"/>
  <sheetViews>
    <sheetView zoomScaleNormal="100" workbookViewId="0">
      <pane xSplit="8" ySplit="9" topLeftCell="I88" activePane="bottomRight" state="frozen"/>
      <selection pane="topRight" activeCell="I1" sqref="I1"/>
      <selection pane="bottomLeft" activeCell="A10" sqref="A10"/>
      <selection pane="bottomRight" activeCell="J103" sqref="J10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9.140625" style="258"/>
    <col min="17" max="17" width="15.5703125" style="258" customWidth="1"/>
    <col min="18" max="16384" width="9.140625" style="258"/>
  </cols>
  <sheetData>
    <row r="1" spans="1:18" s="254" customFormat="1" x14ac:dyDescent="0.2">
      <c r="A1" s="742" t="s">
        <v>3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  <c r="O1" s="744"/>
    </row>
    <row r="2" spans="1:18" s="254" customFormat="1" ht="15" customHeight="1" x14ac:dyDescent="0.2">
      <c r="A2" s="745" t="s">
        <v>4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7"/>
    </row>
    <row r="3" spans="1:18" s="254" customFormat="1" x14ac:dyDescent="0.2">
      <c r="A3" s="767" t="s">
        <v>5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9"/>
    </row>
    <row r="4" spans="1:18" s="254" customFormat="1" ht="15" customHeight="1" x14ac:dyDescent="0.2">
      <c r="A4" s="770" t="s">
        <v>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2"/>
    </row>
    <row r="5" spans="1:18" s="254" customFormat="1" x14ac:dyDescent="0.2">
      <c r="A5" s="748" t="s">
        <v>218</v>
      </c>
      <c r="B5" s="749"/>
      <c r="C5" s="749"/>
      <c r="D5" s="749"/>
      <c r="E5" s="749"/>
      <c r="F5" s="749"/>
      <c r="G5" s="749"/>
      <c r="H5" s="749"/>
      <c r="I5" s="749"/>
      <c r="J5" s="746"/>
      <c r="K5" s="749"/>
      <c r="L5" s="749"/>
      <c r="M5" s="749"/>
      <c r="N5" s="749"/>
      <c r="O5" s="747"/>
    </row>
    <row r="6" spans="1:18" x14ac:dyDescent="0.25">
      <c r="A6" s="742" t="s">
        <v>10</v>
      </c>
      <c r="B6" s="743"/>
      <c r="C6" s="743"/>
      <c r="D6" s="743"/>
      <c r="E6" s="743"/>
      <c r="F6" s="743"/>
      <c r="G6" s="743"/>
      <c r="H6" s="744"/>
      <c r="I6" s="742" t="s">
        <v>11</v>
      </c>
      <c r="J6" s="255"/>
      <c r="K6" s="751" t="s">
        <v>13</v>
      </c>
      <c r="L6" s="256"/>
      <c r="M6" s="754" t="s">
        <v>31</v>
      </c>
      <c r="N6" s="755"/>
      <c r="O6" s="257"/>
      <c r="Q6" s="259"/>
      <c r="R6" s="260"/>
    </row>
    <row r="7" spans="1:18" x14ac:dyDescent="0.25">
      <c r="A7" s="745"/>
      <c r="B7" s="746"/>
      <c r="C7" s="746"/>
      <c r="D7" s="746"/>
      <c r="E7" s="746"/>
      <c r="F7" s="746"/>
      <c r="G7" s="746"/>
      <c r="H7" s="747"/>
      <c r="I7" s="745"/>
      <c r="J7" s="261" t="s">
        <v>12</v>
      </c>
      <c r="K7" s="752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745"/>
      <c r="B8" s="746"/>
      <c r="C8" s="746"/>
      <c r="D8" s="746"/>
      <c r="E8" s="746"/>
      <c r="F8" s="746"/>
      <c r="G8" s="746"/>
      <c r="H8" s="747"/>
      <c r="I8" s="745"/>
      <c r="J8" s="761" t="s">
        <v>193</v>
      </c>
      <c r="K8" s="752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748"/>
      <c r="B9" s="749"/>
      <c r="C9" s="749"/>
      <c r="D9" s="749"/>
      <c r="E9" s="749"/>
      <c r="F9" s="749"/>
      <c r="G9" s="749"/>
      <c r="H9" s="750"/>
      <c r="I9" s="748"/>
      <c r="J9" s="762"/>
      <c r="K9" s="753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763" t="s">
        <v>207</v>
      </c>
      <c r="B10" s="764"/>
      <c r="C10" s="764"/>
      <c r="D10" s="764"/>
      <c r="E10" s="764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4" t="s">
        <v>173</v>
      </c>
      <c r="B12" s="288"/>
      <c r="C12" s="288"/>
      <c r="D12" s="288"/>
      <c r="E12" s="288"/>
      <c r="F12" s="288"/>
      <c r="G12" s="280"/>
      <c r="H12" s="281"/>
      <c r="I12" s="289"/>
      <c r="J12" s="290"/>
      <c r="K12" s="291"/>
      <c r="L12" s="291"/>
      <c r="M12" s="292"/>
      <c r="N12" s="293"/>
      <c r="O12" s="295"/>
    </row>
    <row r="13" spans="1:18" ht="16.5" customHeight="1" x14ac:dyDescent="0.25">
      <c r="A13" s="460" t="s">
        <v>221</v>
      </c>
      <c r="B13" s="288"/>
      <c r="C13" s="288"/>
      <c r="D13" s="288"/>
      <c r="E13" s="288"/>
      <c r="F13" s="288"/>
      <c r="G13" s="280"/>
      <c r="H13" s="281"/>
      <c r="I13" s="289" t="s">
        <v>78</v>
      </c>
      <c r="J13" s="290">
        <v>3000000</v>
      </c>
      <c r="K13" s="291"/>
      <c r="L13" s="291"/>
      <c r="M13" s="292">
        <f t="shared" ref="M13:M33" si="0">+N13/J13</f>
        <v>0</v>
      </c>
      <c r="N13" s="296">
        <v>0</v>
      </c>
      <c r="O13" s="297" t="s">
        <v>234</v>
      </c>
    </row>
    <row r="14" spans="1:18" ht="16.5" customHeight="1" x14ac:dyDescent="0.25">
      <c r="A14" s="758" t="s">
        <v>222</v>
      </c>
      <c r="B14" s="759"/>
      <c r="C14" s="759"/>
      <c r="D14" s="759"/>
      <c r="E14" s="759"/>
      <c r="F14" s="759"/>
      <c r="G14" s="298"/>
      <c r="H14" s="298"/>
      <c r="I14" s="289" t="s">
        <v>78</v>
      </c>
      <c r="J14" s="299">
        <v>3000000</v>
      </c>
      <c r="K14" s="296"/>
      <c r="L14" s="300"/>
      <c r="M14" s="292">
        <f t="shared" si="0"/>
        <v>0</v>
      </c>
      <c r="N14" s="300">
        <v>0</v>
      </c>
      <c r="O14" s="297" t="s">
        <v>234</v>
      </c>
    </row>
    <row r="15" spans="1:18" ht="16.5" customHeight="1" x14ac:dyDescent="0.25">
      <c r="A15" s="758" t="s">
        <v>223</v>
      </c>
      <c r="B15" s="759"/>
      <c r="C15" s="759"/>
      <c r="D15" s="759"/>
      <c r="E15" s="759"/>
      <c r="F15" s="759"/>
      <c r="G15" s="273"/>
      <c r="H15" s="273"/>
      <c r="I15" s="289" t="s">
        <v>78</v>
      </c>
      <c r="J15" s="259">
        <v>3000000</v>
      </c>
      <c r="K15" s="276"/>
      <c r="L15" s="277"/>
      <c r="M15" s="292">
        <f t="shared" si="0"/>
        <v>0</v>
      </c>
      <c r="N15" s="277">
        <v>0</v>
      </c>
      <c r="O15" s="251" t="s">
        <v>224</v>
      </c>
    </row>
    <row r="16" spans="1:18" s="304" customFormat="1" ht="16.5" customHeight="1" x14ac:dyDescent="0.25">
      <c r="A16" s="758" t="s">
        <v>225</v>
      </c>
      <c r="B16" s="759"/>
      <c r="C16" s="759"/>
      <c r="D16" s="759"/>
      <c r="E16" s="759"/>
      <c r="F16" s="760"/>
      <c r="G16" s="301"/>
      <c r="H16" s="301"/>
      <c r="I16" s="302" t="s">
        <v>92</v>
      </c>
      <c r="J16" s="303">
        <v>1200000</v>
      </c>
      <c r="K16" s="296"/>
      <c r="L16" s="300"/>
      <c r="M16" s="292">
        <f t="shared" si="0"/>
        <v>0</v>
      </c>
      <c r="N16" s="300">
        <v>0</v>
      </c>
      <c r="O16" s="251" t="s">
        <v>226</v>
      </c>
    </row>
    <row r="17" spans="1:15" s="310" customFormat="1" ht="16.5" customHeight="1" x14ac:dyDescent="0.25">
      <c r="A17" s="758" t="s">
        <v>227</v>
      </c>
      <c r="B17" s="759"/>
      <c r="C17" s="759"/>
      <c r="D17" s="759"/>
      <c r="E17" s="759"/>
      <c r="F17" s="305"/>
      <c r="G17" s="306"/>
      <c r="H17" s="306"/>
      <c r="I17" s="289" t="s">
        <v>90</v>
      </c>
      <c r="J17" s="307">
        <v>850000</v>
      </c>
      <c r="K17" s="308"/>
      <c r="L17" s="309"/>
      <c r="M17" s="292">
        <f t="shared" si="0"/>
        <v>0</v>
      </c>
      <c r="N17" s="309">
        <v>0</v>
      </c>
      <c r="O17" s="251" t="s">
        <v>224</v>
      </c>
    </row>
    <row r="18" spans="1:15" ht="16.5" customHeight="1" x14ac:dyDescent="0.25">
      <c r="A18" s="758" t="s">
        <v>228</v>
      </c>
      <c r="B18" s="759"/>
      <c r="C18" s="759"/>
      <c r="D18" s="759"/>
      <c r="E18" s="759"/>
      <c r="F18" s="759"/>
      <c r="G18" s="298"/>
      <c r="H18" s="298"/>
      <c r="I18" s="302" t="s">
        <v>164</v>
      </c>
      <c r="J18" s="303">
        <v>3000000</v>
      </c>
      <c r="K18" s="296"/>
      <c r="L18" s="300"/>
      <c r="M18" s="292">
        <f t="shared" si="0"/>
        <v>0</v>
      </c>
      <c r="N18" s="300">
        <v>0</v>
      </c>
      <c r="O18" s="253" t="s">
        <v>229</v>
      </c>
    </row>
    <row r="19" spans="1:15" ht="16.5" customHeight="1" x14ac:dyDescent="0.25">
      <c r="A19" s="758" t="s">
        <v>230</v>
      </c>
      <c r="B19" s="759"/>
      <c r="C19" s="759"/>
      <c r="D19" s="759"/>
      <c r="E19" s="759"/>
      <c r="F19" s="759"/>
      <c r="G19" s="273"/>
      <c r="H19" s="311"/>
      <c r="I19" s="289" t="s">
        <v>53</v>
      </c>
      <c r="J19" s="312">
        <v>1500000</v>
      </c>
      <c r="K19" s="313"/>
      <c r="L19" s="314"/>
      <c r="M19" s="315">
        <f t="shared" si="0"/>
        <v>0</v>
      </c>
      <c r="N19" s="316">
        <v>0</v>
      </c>
      <c r="O19" s="295" t="s">
        <v>231</v>
      </c>
    </row>
    <row r="20" spans="1:15" ht="16.5" customHeight="1" x14ac:dyDescent="0.25">
      <c r="A20" s="758" t="s">
        <v>232</v>
      </c>
      <c r="B20" s="759"/>
      <c r="C20" s="759"/>
      <c r="D20" s="759"/>
      <c r="E20" s="759"/>
      <c r="F20" s="759"/>
      <c r="G20" s="303"/>
      <c r="H20" s="303"/>
      <c r="I20" s="317" t="s">
        <v>201</v>
      </c>
      <c r="J20" s="303">
        <v>5000000</v>
      </c>
      <c r="K20" s="290"/>
      <c r="L20" s="303"/>
      <c r="M20" s="292">
        <f t="shared" si="0"/>
        <v>0</v>
      </c>
      <c r="N20" s="299">
        <v>0</v>
      </c>
      <c r="O20" s="251" t="s">
        <v>233</v>
      </c>
    </row>
    <row r="21" spans="1:15" ht="16.5" customHeight="1" x14ac:dyDescent="0.25">
      <c r="A21" s="758" t="s">
        <v>235</v>
      </c>
      <c r="B21" s="759"/>
      <c r="C21" s="759"/>
      <c r="D21" s="759"/>
      <c r="E21" s="759"/>
      <c r="F21" s="759"/>
      <c r="G21" s="259"/>
      <c r="H21" s="259"/>
      <c r="I21" s="317" t="s">
        <v>201</v>
      </c>
      <c r="J21" s="259">
        <v>3000000</v>
      </c>
      <c r="K21" s="312"/>
      <c r="L21" s="259"/>
      <c r="M21" s="315">
        <f t="shared" si="0"/>
        <v>0</v>
      </c>
      <c r="N21" s="318">
        <v>0</v>
      </c>
      <c r="O21" s="251" t="s">
        <v>236</v>
      </c>
    </row>
    <row r="22" spans="1:15" ht="16.5" customHeight="1" x14ac:dyDescent="0.25">
      <c r="A22" s="758" t="s">
        <v>237</v>
      </c>
      <c r="B22" s="759"/>
      <c r="C22" s="759"/>
      <c r="D22" s="759"/>
      <c r="E22" s="759"/>
      <c r="F22" s="759"/>
      <c r="G22" s="303"/>
      <c r="H22" s="303"/>
      <c r="I22" s="317" t="s">
        <v>116</v>
      </c>
      <c r="J22" s="290">
        <v>3500000</v>
      </c>
      <c r="K22" s="290"/>
      <c r="L22" s="303"/>
      <c r="M22" s="292">
        <f t="shared" si="0"/>
        <v>0</v>
      </c>
      <c r="N22" s="299">
        <v>0</v>
      </c>
      <c r="O22" s="295" t="s">
        <v>238</v>
      </c>
    </row>
    <row r="23" spans="1:15" ht="16.5" customHeight="1" x14ac:dyDescent="0.25">
      <c r="A23" s="765" t="s">
        <v>239</v>
      </c>
      <c r="B23" s="766"/>
      <c r="C23" s="766"/>
      <c r="D23" s="766"/>
      <c r="E23" s="766"/>
      <c r="F23" s="766"/>
      <c r="G23" s="303"/>
      <c r="H23" s="319"/>
      <c r="I23" s="317" t="s">
        <v>116</v>
      </c>
      <c r="J23" s="283">
        <v>3500000</v>
      </c>
      <c r="K23" s="320"/>
      <c r="L23" s="320"/>
      <c r="M23" s="285">
        <f t="shared" si="0"/>
        <v>0</v>
      </c>
      <c r="N23" s="321">
        <v>0</v>
      </c>
      <c r="O23" s="295" t="s">
        <v>238</v>
      </c>
    </row>
    <row r="24" spans="1:15" ht="24.75" customHeight="1" x14ac:dyDescent="0.25">
      <c r="A24" s="461" t="s">
        <v>240</v>
      </c>
      <c r="B24" s="322"/>
      <c r="C24" s="322"/>
      <c r="D24" s="322"/>
      <c r="E24" s="322"/>
      <c r="F24" s="323"/>
      <c r="G24" s="259"/>
      <c r="H24" s="259"/>
      <c r="I24" s="467" t="s">
        <v>116</v>
      </c>
      <c r="J24" s="324">
        <v>4000000</v>
      </c>
      <c r="K24" s="325"/>
      <c r="L24" s="325"/>
      <c r="M24" s="326">
        <f t="shared" si="0"/>
        <v>0</v>
      </c>
      <c r="N24" s="327">
        <v>0</v>
      </c>
      <c r="O24" s="328" t="s">
        <v>241</v>
      </c>
    </row>
    <row r="25" spans="1:15" ht="16.5" customHeight="1" x14ac:dyDescent="0.25">
      <c r="A25" s="786" t="s">
        <v>242</v>
      </c>
      <c r="B25" s="786"/>
      <c r="C25" s="786"/>
      <c r="D25" s="786"/>
      <c r="E25" s="786"/>
      <c r="F25" s="786"/>
      <c r="G25" s="329"/>
      <c r="H25" s="329"/>
      <c r="I25" s="317" t="s">
        <v>116</v>
      </c>
      <c r="J25" s="290">
        <v>2000000</v>
      </c>
      <c r="K25" s="330"/>
      <c r="L25" s="330"/>
      <c r="M25" s="292">
        <f t="shared" si="0"/>
        <v>0</v>
      </c>
      <c r="N25" s="331">
        <v>0</v>
      </c>
      <c r="O25" s="251" t="s">
        <v>224</v>
      </c>
    </row>
    <row r="26" spans="1:15" ht="16.5" customHeight="1" x14ac:dyDescent="0.25">
      <c r="A26" s="758" t="s">
        <v>243</v>
      </c>
      <c r="B26" s="759"/>
      <c r="C26" s="759"/>
      <c r="D26" s="759"/>
      <c r="E26" s="759"/>
      <c r="F26" s="759"/>
      <c r="G26" s="332"/>
      <c r="H26" s="333"/>
      <c r="I26" s="317" t="s">
        <v>116</v>
      </c>
      <c r="J26" s="290">
        <v>1000000</v>
      </c>
      <c r="K26" s="330"/>
      <c r="L26" s="330"/>
      <c r="M26" s="292">
        <f t="shared" si="0"/>
        <v>0</v>
      </c>
      <c r="N26" s="331">
        <v>0</v>
      </c>
      <c r="O26" s="251" t="s">
        <v>224</v>
      </c>
    </row>
    <row r="27" spans="1:15" ht="16.5" customHeight="1" x14ac:dyDescent="0.25">
      <c r="A27" s="779" t="s">
        <v>244</v>
      </c>
      <c r="B27" s="780"/>
      <c r="C27" s="780"/>
      <c r="D27" s="780"/>
      <c r="E27" s="780"/>
      <c r="F27" s="780"/>
      <c r="G27" s="332"/>
      <c r="H27" s="333"/>
      <c r="I27" s="302" t="s">
        <v>92</v>
      </c>
      <c r="J27" s="290">
        <v>3000000</v>
      </c>
      <c r="K27" s="330"/>
      <c r="L27" s="334"/>
      <c r="M27" s="292">
        <f t="shared" si="0"/>
        <v>0</v>
      </c>
      <c r="N27" s="331">
        <v>0</v>
      </c>
      <c r="O27" s="287"/>
    </row>
    <row r="28" spans="1:15" ht="16.5" customHeight="1" x14ac:dyDescent="0.25">
      <c r="A28" s="779" t="s">
        <v>245</v>
      </c>
      <c r="B28" s="780"/>
      <c r="C28" s="780"/>
      <c r="D28" s="780"/>
      <c r="E28" s="780"/>
      <c r="F28" s="780"/>
      <c r="G28" s="332"/>
      <c r="H28" s="333"/>
      <c r="I28" s="289" t="s">
        <v>200</v>
      </c>
      <c r="J28" s="290">
        <v>3000000</v>
      </c>
      <c r="K28" s="330"/>
      <c r="L28" s="330"/>
      <c r="M28" s="292">
        <f t="shared" si="0"/>
        <v>0</v>
      </c>
      <c r="N28" s="331">
        <v>0</v>
      </c>
      <c r="O28" s="287"/>
    </row>
    <row r="29" spans="1:15" ht="16.5" customHeight="1" x14ac:dyDescent="0.25">
      <c r="A29" s="779" t="s">
        <v>246</v>
      </c>
      <c r="B29" s="780"/>
      <c r="C29" s="780"/>
      <c r="D29" s="780"/>
      <c r="E29" s="780"/>
      <c r="F29" s="780"/>
      <c r="G29" s="280"/>
      <c r="H29" s="281"/>
      <c r="I29" s="317" t="s">
        <v>116</v>
      </c>
      <c r="J29" s="290">
        <v>5000000</v>
      </c>
      <c r="K29" s="330"/>
      <c r="L29" s="291"/>
      <c r="M29" s="292">
        <f t="shared" si="0"/>
        <v>0</v>
      </c>
      <c r="N29" s="335"/>
      <c r="O29" s="287"/>
    </row>
    <row r="30" spans="1:15" ht="16.5" customHeight="1" x14ac:dyDescent="0.25">
      <c r="A30" s="779" t="s">
        <v>247</v>
      </c>
      <c r="B30" s="780"/>
      <c r="C30" s="780"/>
      <c r="D30" s="780"/>
      <c r="E30" s="780"/>
      <c r="F30" s="780"/>
      <c r="G30" s="336"/>
      <c r="H30" s="337"/>
      <c r="I30" s="289" t="s">
        <v>139</v>
      </c>
      <c r="J30" s="290">
        <v>850000</v>
      </c>
      <c r="K30" s="330"/>
      <c r="L30" s="291"/>
      <c r="M30" s="292">
        <f t="shared" si="0"/>
        <v>0</v>
      </c>
      <c r="N30" s="335">
        <v>0</v>
      </c>
      <c r="O30" s="287"/>
    </row>
    <row r="31" spans="1:15" ht="16.5" customHeight="1" x14ac:dyDescent="0.25">
      <c r="A31" s="779" t="s">
        <v>248</v>
      </c>
      <c r="B31" s="780"/>
      <c r="C31" s="780"/>
      <c r="D31" s="780"/>
      <c r="E31" s="780"/>
      <c r="F31" s="780"/>
      <c r="G31" s="332"/>
      <c r="H31" s="333"/>
      <c r="I31" s="289" t="s">
        <v>139</v>
      </c>
      <c r="J31" s="290">
        <v>2000000</v>
      </c>
      <c r="K31" s="330"/>
      <c r="L31" s="330"/>
      <c r="M31" s="292">
        <f t="shared" si="0"/>
        <v>0</v>
      </c>
      <c r="N31" s="331">
        <v>0</v>
      </c>
      <c r="O31" s="287"/>
    </row>
    <row r="32" spans="1:15" ht="16.5" customHeight="1" x14ac:dyDescent="0.25">
      <c r="A32" s="779" t="s">
        <v>249</v>
      </c>
      <c r="B32" s="780"/>
      <c r="C32" s="780"/>
      <c r="D32" s="780"/>
      <c r="E32" s="780"/>
      <c r="F32" s="780"/>
      <c r="G32" s="336"/>
      <c r="H32" s="337"/>
      <c r="I32" s="289"/>
      <c r="J32" s="290">
        <v>3000000</v>
      </c>
      <c r="K32" s="291"/>
      <c r="L32" s="291"/>
      <c r="M32" s="292">
        <f t="shared" si="0"/>
        <v>0</v>
      </c>
      <c r="N32" s="335">
        <v>0</v>
      </c>
      <c r="O32" s="287"/>
    </row>
    <row r="33" spans="1:15" ht="16.5" customHeight="1" x14ac:dyDescent="0.25">
      <c r="A33" s="779" t="s">
        <v>250</v>
      </c>
      <c r="B33" s="780"/>
      <c r="C33" s="780"/>
      <c r="D33" s="780"/>
      <c r="E33" s="780"/>
      <c r="F33" s="780"/>
      <c r="G33" s="280"/>
      <c r="H33" s="281"/>
      <c r="I33" s="289"/>
      <c r="J33" s="290">
        <v>12000000</v>
      </c>
      <c r="K33" s="291"/>
      <c r="L33" s="291"/>
      <c r="M33" s="292">
        <f t="shared" si="0"/>
        <v>0</v>
      </c>
      <c r="N33" s="293">
        <v>0</v>
      </c>
      <c r="O33" s="287"/>
    </row>
    <row r="34" spans="1:15" s="260" customFormat="1" ht="16.5" customHeight="1" x14ac:dyDescent="0.25">
      <c r="A34" s="776" t="s">
        <v>251</v>
      </c>
      <c r="B34" s="777"/>
      <c r="C34" s="777"/>
      <c r="D34" s="777"/>
      <c r="E34" s="777"/>
      <c r="F34" s="777"/>
      <c r="G34" s="777"/>
      <c r="H34" s="778"/>
      <c r="I34" s="289"/>
      <c r="J34" s="344">
        <f>SUM(J12:J33)</f>
        <v>66400000</v>
      </c>
      <c r="K34" s="330"/>
      <c r="L34" s="330"/>
      <c r="M34" s="345"/>
      <c r="N34" s="344">
        <f>SUM(N12:N33)</f>
        <v>0</v>
      </c>
      <c r="O34" s="346"/>
    </row>
    <row r="35" spans="1:15" ht="12.75" customHeight="1" x14ac:dyDescent="0.25">
      <c r="A35" s="294"/>
      <c r="B35" s="336"/>
      <c r="C35" s="347"/>
      <c r="D35" s="298"/>
      <c r="E35" s="298"/>
      <c r="F35" s="348"/>
      <c r="G35" s="348"/>
      <c r="H35" s="349"/>
      <c r="I35" s="350"/>
      <c r="J35" s="349"/>
      <c r="K35" s="351"/>
      <c r="L35" s="352"/>
      <c r="M35" s="349"/>
      <c r="N35" s="349"/>
      <c r="O35" s="353"/>
    </row>
    <row r="36" spans="1:15" ht="12.75" customHeight="1" x14ac:dyDescent="0.25">
      <c r="A36" s="354" t="s">
        <v>22</v>
      </c>
      <c r="B36" s="336"/>
      <c r="C36" s="347"/>
      <c r="D36" s="298"/>
      <c r="E36" s="298"/>
      <c r="F36" s="348"/>
      <c r="G36" s="348"/>
      <c r="H36" s="349"/>
      <c r="I36" s="350"/>
      <c r="J36" s="349"/>
      <c r="K36" s="351"/>
      <c r="L36" s="352"/>
      <c r="M36" s="349"/>
      <c r="N36" s="349"/>
      <c r="O36" s="353"/>
    </row>
    <row r="37" spans="1:15" ht="14.25" customHeight="1" x14ac:dyDescent="0.25">
      <c r="A37" s="756" t="s">
        <v>175</v>
      </c>
      <c r="B37" s="757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781" t="s">
        <v>202</v>
      </c>
      <c r="B38" s="782"/>
      <c r="C38" s="782"/>
      <c r="D38" s="782"/>
      <c r="E38" s="782"/>
      <c r="F38" s="782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/>
    </row>
    <row r="39" spans="1:15" ht="12.75" customHeight="1" x14ac:dyDescent="0.25">
      <c r="A39" s="294"/>
      <c r="B39" s="336"/>
      <c r="C39" s="347"/>
      <c r="D39" s="298"/>
      <c r="E39" s="298"/>
      <c r="F39" s="348"/>
      <c r="G39" s="348"/>
      <c r="H39" s="349"/>
      <c r="I39" s="350"/>
      <c r="J39" s="349"/>
      <c r="K39" s="351"/>
      <c r="L39" s="352"/>
      <c r="M39" s="349"/>
      <c r="N39" s="349"/>
      <c r="O39" s="353"/>
    </row>
    <row r="40" spans="1:15" ht="12.75" customHeight="1" x14ac:dyDescent="0.25">
      <c r="A40" s="294" t="s">
        <v>206</v>
      </c>
      <c r="B40" s="336"/>
      <c r="C40" s="347"/>
      <c r="D40" s="298"/>
      <c r="E40" s="298"/>
      <c r="F40" s="348"/>
      <c r="G40" s="348"/>
      <c r="H40" s="349"/>
      <c r="I40" s="350"/>
      <c r="J40" s="349"/>
      <c r="K40" s="351"/>
      <c r="L40" s="352"/>
      <c r="M40" s="349"/>
      <c r="N40" s="349"/>
      <c r="O40" s="353"/>
    </row>
    <row r="41" spans="1:15" ht="17.25" customHeight="1" x14ac:dyDescent="0.25">
      <c r="A41" s="464" t="s">
        <v>279</v>
      </c>
      <c r="B41" s="357"/>
      <c r="C41" s="357"/>
      <c r="D41" s="357"/>
      <c r="E41" s="357"/>
      <c r="F41" s="357"/>
      <c r="G41" s="358"/>
      <c r="H41" s="359"/>
      <c r="I41" s="302" t="s">
        <v>29</v>
      </c>
      <c r="J41" s="290">
        <v>28917741</v>
      </c>
      <c r="K41" s="360"/>
      <c r="L41" s="360"/>
      <c r="M41" s="292">
        <f>+N41/J41</f>
        <v>4.8007894876712545E-2</v>
      </c>
      <c r="N41" s="361">
        <v>1388279.8700000003</v>
      </c>
      <c r="O41" s="287" t="s">
        <v>281</v>
      </c>
    </row>
    <row r="42" spans="1:15" ht="17.25" customHeight="1" x14ac:dyDescent="0.25">
      <c r="A42" s="464" t="s">
        <v>280</v>
      </c>
      <c r="B42" s="355"/>
      <c r="C42" s="355"/>
      <c r="D42" s="355"/>
      <c r="E42" s="355"/>
      <c r="F42" s="355"/>
      <c r="G42" s="358"/>
      <c r="H42" s="359"/>
      <c r="I42" s="302" t="s">
        <v>29</v>
      </c>
      <c r="J42" s="290">
        <v>28584329</v>
      </c>
      <c r="K42" s="360"/>
      <c r="L42" s="360"/>
      <c r="M42" s="292">
        <f>+N42/J42</f>
        <v>0.10492802577244337</v>
      </c>
      <c r="N42" s="331">
        <v>2999297.2100000004</v>
      </c>
      <c r="O42" s="287" t="s">
        <v>282</v>
      </c>
    </row>
    <row r="43" spans="1:15" ht="17.25" customHeight="1" x14ac:dyDescent="0.25">
      <c r="A43" s="463" t="s">
        <v>253</v>
      </c>
      <c r="B43" s="355"/>
      <c r="C43" s="355"/>
      <c r="D43" s="355"/>
      <c r="E43" s="355"/>
      <c r="F43" s="359"/>
      <c r="G43" s="363"/>
      <c r="H43" s="364"/>
      <c r="I43" s="302" t="s">
        <v>29</v>
      </c>
      <c r="J43" s="290">
        <v>5000000</v>
      </c>
      <c r="K43" s="360"/>
      <c r="L43" s="360"/>
      <c r="M43" s="292">
        <f>+N43/J43</f>
        <v>0</v>
      </c>
      <c r="N43" s="331">
        <v>0</v>
      </c>
      <c r="O43" s="251"/>
    </row>
    <row r="44" spans="1:15" ht="15" customHeight="1" x14ac:dyDescent="0.25">
      <c r="A44" s="776" t="s">
        <v>252</v>
      </c>
      <c r="B44" s="777"/>
      <c r="C44" s="777"/>
      <c r="D44" s="777"/>
      <c r="E44" s="777"/>
      <c r="F44" s="777"/>
      <c r="G44" s="777"/>
      <c r="H44" s="778"/>
      <c r="I44" s="302"/>
      <c r="J44" s="344">
        <f>SUM(J38:J43)</f>
        <v>89221342.380000025</v>
      </c>
      <c r="K44" s="360"/>
      <c r="L44" s="360"/>
      <c r="M44" s="345"/>
      <c r="N44" s="344">
        <f>SUM(N38:N43)</f>
        <v>4387577.080000001</v>
      </c>
      <c r="O44" s="251"/>
    </row>
    <row r="45" spans="1:15" ht="15" customHeight="1" x14ac:dyDescent="0.25">
      <c r="A45" s="446"/>
      <c r="B45" s="447"/>
      <c r="C45" s="447"/>
      <c r="D45" s="447"/>
      <c r="E45" s="447"/>
      <c r="F45" s="447"/>
      <c r="G45" s="447"/>
      <c r="H45" s="448"/>
      <c r="I45" s="302"/>
      <c r="J45" s="344"/>
      <c r="K45" s="360"/>
      <c r="L45" s="360"/>
      <c r="M45" s="345"/>
      <c r="N45" s="344"/>
      <c r="O45" s="251"/>
    </row>
    <row r="46" spans="1:15" ht="15" customHeight="1" x14ac:dyDescent="0.25">
      <c r="A46" s="462" t="s">
        <v>254</v>
      </c>
      <c r="B46" s="454"/>
      <c r="C46" s="454"/>
      <c r="D46" s="454"/>
      <c r="E46" s="455"/>
      <c r="F46" s="447"/>
      <c r="G46" s="447"/>
      <c r="H46" s="448"/>
      <c r="I46" s="302"/>
      <c r="J46" s="344"/>
      <c r="K46" s="360"/>
      <c r="L46" s="360"/>
      <c r="M46" s="345"/>
      <c r="N46" s="344"/>
      <c r="O46" s="251"/>
    </row>
    <row r="47" spans="1:15" ht="15" customHeight="1" x14ac:dyDescent="0.25">
      <c r="A47" s="453" t="s">
        <v>255</v>
      </c>
      <c r="B47" s="454"/>
      <c r="C47" s="454"/>
      <c r="D47" s="454"/>
      <c r="E47" s="455"/>
      <c r="F47" s="447"/>
      <c r="G47" s="447"/>
      <c r="H47" s="448"/>
      <c r="I47" s="302"/>
      <c r="J47" s="344"/>
      <c r="K47" s="360"/>
      <c r="L47" s="360"/>
      <c r="M47" s="345"/>
      <c r="N47" s="344"/>
      <c r="O47" s="251"/>
    </row>
    <row r="48" spans="1:15" ht="17.25" customHeight="1" x14ac:dyDescent="0.25">
      <c r="A48" s="465" t="s">
        <v>256</v>
      </c>
      <c r="B48" s="454"/>
      <c r="C48" s="454"/>
      <c r="D48" s="454"/>
      <c r="E48" s="455"/>
      <c r="F48" s="447"/>
      <c r="G48" s="447"/>
      <c r="H48" s="448"/>
      <c r="I48" s="302" t="s">
        <v>29</v>
      </c>
      <c r="J48" s="290">
        <v>1800000</v>
      </c>
      <c r="K48" s="360"/>
      <c r="L48" s="360"/>
      <c r="M48" s="292">
        <f>+N48/J48</f>
        <v>0</v>
      </c>
      <c r="N48" s="344">
        <v>0</v>
      </c>
      <c r="O48" s="251"/>
    </row>
    <row r="49" spans="1:15" ht="17.25" customHeight="1" x14ac:dyDescent="0.25">
      <c r="A49" s="465" t="s">
        <v>257</v>
      </c>
      <c r="B49" s="451"/>
      <c r="C49" s="451"/>
      <c r="D49" s="451"/>
      <c r="E49" s="452"/>
      <c r="F49" s="449"/>
      <c r="G49" s="449"/>
      <c r="H49" s="450"/>
      <c r="I49" s="302"/>
      <c r="J49" s="290">
        <v>5000000</v>
      </c>
      <c r="K49" s="360"/>
      <c r="L49" s="360"/>
      <c r="M49" s="292">
        <f>+N49/J49</f>
        <v>0</v>
      </c>
      <c r="N49" s="290">
        <v>0</v>
      </c>
      <c r="O49" s="251"/>
    </row>
    <row r="50" spans="1:15" ht="15" customHeight="1" x14ac:dyDescent="0.25">
      <c r="A50" s="446"/>
      <c r="B50" s="447"/>
      <c r="C50" s="447"/>
      <c r="D50" s="447"/>
      <c r="E50" s="447"/>
      <c r="F50" s="447"/>
      <c r="G50" s="447"/>
      <c r="H50" s="448"/>
      <c r="I50" s="302"/>
      <c r="J50" s="344"/>
      <c r="K50" s="360"/>
      <c r="L50" s="360"/>
      <c r="M50" s="345"/>
      <c r="N50" s="344"/>
      <c r="O50" s="251"/>
    </row>
    <row r="51" spans="1:15" ht="15" customHeight="1" x14ac:dyDescent="0.25">
      <c r="A51" s="382" t="s">
        <v>172</v>
      </c>
      <c r="B51" s="368"/>
      <c r="C51" s="355"/>
      <c r="D51" s="355"/>
      <c r="E51" s="359"/>
      <c r="F51" s="260"/>
      <c r="G51" s="363"/>
      <c r="H51" s="364"/>
      <c r="I51" s="302"/>
      <c r="J51" s="290"/>
      <c r="K51" s="367"/>
      <c r="L51" s="367"/>
      <c r="M51" s="292"/>
      <c r="N51" s="331"/>
      <c r="O51" s="252"/>
    </row>
    <row r="52" spans="1:15" ht="15" customHeight="1" x14ac:dyDescent="0.25">
      <c r="A52" s="362" t="s">
        <v>26</v>
      </c>
      <c r="B52" s="368"/>
      <c r="C52" s="355"/>
      <c r="D52" s="355"/>
      <c r="E52" s="355"/>
      <c r="F52" s="369"/>
      <c r="G52" s="260"/>
      <c r="H52" s="370"/>
      <c r="I52" s="371"/>
      <c r="J52" s="372"/>
      <c r="K52" s="373"/>
      <c r="L52" s="373"/>
      <c r="M52" s="374"/>
      <c r="N52" s="352"/>
      <c r="O52" s="375"/>
    </row>
    <row r="53" spans="1:15" ht="15" customHeight="1" x14ac:dyDescent="0.25">
      <c r="A53" s="368" t="s">
        <v>25</v>
      </c>
      <c r="B53" s="368"/>
      <c r="C53" s="355"/>
      <c r="D53" s="368"/>
      <c r="E53" s="355"/>
      <c r="F53" s="355"/>
      <c r="G53" s="355"/>
      <c r="H53" s="376"/>
      <c r="I53" s="371"/>
      <c r="J53" s="377"/>
      <c r="K53" s="378"/>
      <c r="L53" s="378"/>
      <c r="M53" s="379"/>
      <c r="N53" s="380"/>
      <c r="O53" s="381"/>
    </row>
    <row r="54" spans="1:15" ht="15" customHeight="1" x14ac:dyDescent="0.25">
      <c r="A54" s="382"/>
      <c r="B54" s="466" t="s">
        <v>6</v>
      </c>
      <c r="C54" s="355"/>
      <c r="D54" s="355"/>
      <c r="E54" s="355"/>
      <c r="F54" s="355"/>
      <c r="G54" s="355"/>
      <c r="H54" s="383"/>
      <c r="I54" s="371"/>
      <c r="J54" s="384">
        <v>18109696.620000001</v>
      </c>
      <c r="K54" s="385"/>
      <c r="L54" s="385"/>
      <c r="M54" s="292">
        <f>+N54/J54</f>
        <v>0.67803906590236396</v>
      </c>
      <c r="N54" s="331">
        <v>12279081.779999999</v>
      </c>
      <c r="O54" s="386" t="s">
        <v>214</v>
      </c>
    </row>
    <row r="55" spans="1:15" ht="15" customHeight="1" x14ac:dyDescent="0.25">
      <c r="A55" s="362"/>
      <c r="B55" s="466" t="s">
        <v>0</v>
      </c>
      <c r="C55" s="355"/>
      <c r="D55" s="355"/>
      <c r="E55" s="355"/>
      <c r="F55" s="355"/>
      <c r="G55" s="355"/>
      <c r="H55" s="383"/>
      <c r="I55" s="371"/>
      <c r="J55" s="384">
        <v>114338961</v>
      </c>
      <c r="K55" s="387"/>
      <c r="L55" s="387"/>
      <c r="M55" s="292">
        <f>+N55/J55</f>
        <v>0.42510022922107893</v>
      </c>
      <c r="N55" s="331">
        <v>48605518.530000001</v>
      </c>
      <c r="O55" s="386" t="s">
        <v>214</v>
      </c>
    </row>
    <row r="56" spans="1:15" ht="14.25" customHeight="1" x14ac:dyDescent="0.25">
      <c r="A56" s="776" t="s">
        <v>211</v>
      </c>
      <c r="B56" s="777"/>
      <c r="C56" s="777"/>
      <c r="D56" s="777"/>
      <c r="E56" s="777"/>
      <c r="F56" s="777"/>
      <c r="G56" s="777"/>
      <c r="H56" s="778"/>
      <c r="I56" s="371"/>
      <c r="J56" s="388">
        <f>SUM(J48:J55)</f>
        <v>139248657.62</v>
      </c>
      <c r="K56" s="387"/>
      <c r="L56" s="387"/>
      <c r="M56" s="345"/>
      <c r="N56" s="388">
        <f>SUM(N48:N55)</f>
        <v>60884600.310000002</v>
      </c>
      <c r="O56" s="386"/>
    </row>
    <row r="57" spans="1:15" ht="15" customHeight="1" x14ac:dyDescent="0.25">
      <c r="A57" s="356"/>
      <c r="B57" s="389"/>
      <c r="C57" s="389"/>
      <c r="D57" s="389"/>
      <c r="E57" s="389"/>
      <c r="F57" s="389"/>
      <c r="G57" s="390"/>
      <c r="H57" s="260"/>
      <c r="I57" s="391"/>
      <c r="J57" s="392"/>
      <c r="K57" s="356"/>
      <c r="L57" s="393"/>
      <c r="M57" s="394"/>
      <c r="N57" s="395"/>
      <c r="O57" s="251"/>
    </row>
    <row r="58" spans="1:15" ht="15" customHeight="1" x14ac:dyDescent="0.25">
      <c r="A58" s="754" t="s">
        <v>209</v>
      </c>
      <c r="B58" s="755"/>
      <c r="C58" s="755"/>
      <c r="D58" s="755"/>
      <c r="E58" s="755"/>
      <c r="F58" s="755"/>
      <c r="G58" s="390"/>
      <c r="H58" s="260"/>
      <c r="I58" s="391"/>
      <c r="J58" s="392">
        <f>+J56+J44+J34</f>
        <v>294870000</v>
      </c>
      <c r="K58" s="356"/>
      <c r="L58" s="393"/>
      <c r="M58" s="292"/>
      <c r="N58" s="392">
        <f>+N56+N44+N34</f>
        <v>65272177.390000001</v>
      </c>
      <c r="O58" s="251"/>
    </row>
    <row r="59" spans="1:15" ht="15" customHeight="1" x14ac:dyDescent="0.25">
      <c r="A59" s="356"/>
      <c r="B59" s="389"/>
      <c r="C59" s="389"/>
      <c r="D59" s="389"/>
      <c r="E59" s="389"/>
      <c r="F59" s="389"/>
      <c r="G59" s="390"/>
      <c r="H59" s="260"/>
      <c r="I59" s="391"/>
      <c r="J59" s="392"/>
      <c r="K59" s="356"/>
      <c r="L59" s="393"/>
      <c r="M59" s="396"/>
      <c r="N59" s="395"/>
      <c r="O59" s="251"/>
    </row>
    <row r="60" spans="1:15" ht="15" customHeight="1" x14ac:dyDescent="0.25">
      <c r="A60" s="784" t="s">
        <v>208</v>
      </c>
      <c r="B60" s="785"/>
      <c r="C60" s="785"/>
      <c r="D60" s="785"/>
      <c r="E60" s="785"/>
      <c r="F60" s="389"/>
      <c r="G60" s="390"/>
      <c r="H60" s="260"/>
      <c r="I60" s="391"/>
      <c r="J60" s="392"/>
      <c r="K60" s="356"/>
      <c r="L60" s="393"/>
      <c r="M60" s="396"/>
      <c r="N60" s="395"/>
      <c r="O60" s="251"/>
    </row>
    <row r="61" spans="1:15" ht="15" customHeight="1" x14ac:dyDescent="0.25">
      <c r="A61" s="294" t="s">
        <v>173</v>
      </c>
      <c r="B61" s="355"/>
      <c r="C61" s="397"/>
      <c r="D61" s="397"/>
      <c r="E61" s="397"/>
      <c r="F61" s="398"/>
      <c r="G61" s="390"/>
      <c r="H61" s="260"/>
      <c r="I61" s="391"/>
      <c r="J61" s="392"/>
      <c r="K61" s="356"/>
      <c r="L61" s="393"/>
      <c r="M61" s="396"/>
      <c r="N61" s="395"/>
      <c r="O61" s="251"/>
    </row>
    <row r="62" spans="1:15" ht="15.75" customHeight="1" x14ac:dyDescent="0.25">
      <c r="A62" s="773" t="s">
        <v>258</v>
      </c>
      <c r="B62" s="774"/>
      <c r="C62" s="774"/>
      <c r="D62" s="774"/>
      <c r="E62" s="774"/>
      <c r="F62" s="775"/>
      <c r="G62" s="339"/>
      <c r="H62" s="340"/>
      <c r="I62" s="341" t="s">
        <v>201</v>
      </c>
      <c r="J62" s="283">
        <v>66304.34</v>
      </c>
      <c r="K62" s="342"/>
      <c r="L62" s="284"/>
      <c r="M62" s="292">
        <f t="shared" ref="M62:M68" si="2">+N62/J62</f>
        <v>0</v>
      </c>
      <c r="N62" s="343">
        <v>0</v>
      </c>
      <c r="O62" s="252"/>
    </row>
    <row r="63" spans="1:15" ht="15.75" customHeight="1" x14ac:dyDescent="0.25">
      <c r="A63" s="456" t="s">
        <v>259</v>
      </c>
      <c r="B63" s="338"/>
      <c r="C63" s="338"/>
      <c r="D63" s="338"/>
      <c r="E63" s="338"/>
      <c r="F63" s="338"/>
      <c r="G63" s="339"/>
      <c r="H63" s="340"/>
      <c r="I63" s="400" t="s">
        <v>90</v>
      </c>
      <c r="J63" s="283">
        <v>62666.01</v>
      </c>
      <c r="K63" s="342"/>
      <c r="L63" s="284"/>
      <c r="M63" s="292">
        <f t="shared" si="2"/>
        <v>0</v>
      </c>
      <c r="N63" s="343">
        <v>0</v>
      </c>
      <c r="O63" s="252"/>
    </row>
    <row r="64" spans="1:15" ht="15.75" customHeight="1" x14ac:dyDescent="0.25">
      <c r="A64" s="456" t="s">
        <v>260</v>
      </c>
      <c r="B64" s="338"/>
      <c r="C64" s="338"/>
      <c r="D64" s="338"/>
      <c r="E64" s="338"/>
      <c r="F64" s="338"/>
      <c r="G64" s="339"/>
      <c r="H64" s="340"/>
      <c r="I64" s="341" t="s">
        <v>36</v>
      </c>
      <c r="J64" s="283">
        <v>5000000</v>
      </c>
      <c r="K64" s="342"/>
      <c r="L64" s="284"/>
      <c r="M64" s="292">
        <f t="shared" si="2"/>
        <v>0</v>
      </c>
      <c r="N64" s="343">
        <v>0</v>
      </c>
      <c r="O64" s="399"/>
    </row>
    <row r="65" spans="1:15" ht="15.75" customHeight="1" x14ac:dyDescent="0.25">
      <c r="A65" s="456" t="s">
        <v>261</v>
      </c>
      <c r="B65" s="338"/>
      <c r="C65" s="338"/>
      <c r="D65" s="338"/>
      <c r="E65" s="338"/>
      <c r="F65" s="338"/>
      <c r="G65" s="339"/>
      <c r="H65" s="340"/>
      <c r="I65" s="341" t="s">
        <v>116</v>
      </c>
      <c r="J65" s="283">
        <v>1150000</v>
      </c>
      <c r="K65" s="342"/>
      <c r="L65" s="284"/>
      <c r="M65" s="292">
        <f t="shared" si="2"/>
        <v>0</v>
      </c>
      <c r="N65" s="343">
        <v>0</v>
      </c>
      <c r="O65" s="399"/>
    </row>
    <row r="66" spans="1:15" ht="15.75" customHeight="1" x14ac:dyDescent="0.25">
      <c r="A66" s="457" t="s">
        <v>228</v>
      </c>
      <c r="B66" s="288"/>
      <c r="C66" s="288"/>
      <c r="D66" s="288"/>
      <c r="E66" s="288"/>
      <c r="F66" s="288"/>
      <c r="G66" s="336"/>
      <c r="H66" s="337"/>
      <c r="I66" s="400" t="s">
        <v>164</v>
      </c>
      <c r="J66" s="290">
        <v>2000000</v>
      </c>
      <c r="K66" s="401"/>
      <c r="L66" s="291"/>
      <c r="M66" s="292">
        <f t="shared" si="2"/>
        <v>0</v>
      </c>
      <c r="N66" s="343">
        <v>0</v>
      </c>
      <c r="O66" s="252"/>
    </row>
    <row r="67" spans="1:15" ht="15.75" customHeight="1" x14ac:dyDescent="0.25">
      <c r="A67" s="456" t="s">
        <v>262</v>
      </c>
      <c r="B67" s="338"/>
      <c r="C67" s="338"/>
      <c r="D67" s="338"/>
      <c r="E67" s="338"/>
      <c r="F67" s="338"/>
      <c r="G67" s="339"/>
      <c r="H67" s="340"/>
      <c r="I67" s="402" t="s">
        <v>116</v>
      </c>
      <c r="J67" s="283">
        <v>2500000</v>
      </c>
      <c r="K67" s="342"/>
      <c r="L67" s="284"/>
      <c r="M67" s="292">
        <f t="shared" si="2"/>
        <v>0</v>
      </c>
      <c r="N67" s="343">
        <v>0</v>
      </c>
      <c r="O67" s="295"/>
    </row>
    <row r="68" spans="1:15" ht="15.75" customHeight="1" x14ac:dyDescent="0.25">
      <c r="A68" s="457" t="s">
        <v>263</v>
      </c>
      <c r="B68" s="288"/>
      <c r="C68" s="288"/>
      <c r="D68" s="288"/>
      <c r="E68" s="288"/>
      <c r="F68" s="288"/>
      <c r="G68" s="280"/>
      <c r="H68" s="281"/>
      <c r="I68" s="400" t="s">
        <v>90</v>
      </c>
      <c r="J68" s="290">
        <v>3000000</v>
      </c>
      <c r="K68" s="291"/>
      <c r="L68" s="291"/>
      <c r="M68" s="292">
        <f t="shared" si="2"/>
        <v>0</v>
      </c>
      <c r="N68" s="293">
        <v>0</v>
      </c>
      <c r="O68" s="252"/>
    </row>
    <row r="69" spans="1:15" ht="15.75" customHeight="1" x14ac:dyDescent="0.25">
      <c r="A69" s="457" t="s">
        <v>264</v>
      </c>
      <c r="B69" s="288"/>
      <c r="C69" s="288"/>
      <c r="D69" s="288"/>
      <c r="E69" s="288"/>
      <c r="F69" s="288"/>
      <c r="G69" s="280"/>
      <c r="H69" s="281"/>
      <c r="I69" s="289"/>
      <c r="J69" s="290">
        <v>1000000</v>
      </c>
      <c r="K69" s="291"/>
      <c r="L69" s="291"/>
      <c r="M69" s="292">
        <f t="shared" ref="M69:M74" si="3">+N69/J69</f>
        <v>0</v>
      </c>
      <c r="N69" s="293">
        <v>0</v>
      </c>
      <c r="O69" s="252"/>
    </row>
    <row r="70" spans="1:15" ht="15.75" customHeight="1" x14ac:dyDescent="0.25">
      <c r="A70" s="457" t="s">
        <v>265</v>
      </c>
      <c r="B70" s="288"/>
      <c r="C70" s="288"/>
      <c r="D70" s="288"/>
      <c r="E70" s="288"/>
      <c r="F70" s="288"/>
      <c r="G70" s="280"/>
      <c r="H70" s="281"/>
      <c r="I70" s="341" t="s">
        <v>201</v>
      </c>
      <c r="J70" s="290">
        <v>3000000</v>
      </c>
      <c r="K70" s="291"/>
      <c r="L70" s="291"/>
      <c r="M70" s="292">
        <f t="shared" si="3"/>
        <v>0</v>
      </c>
      <c r="N70" s="293">
        <v>0</v>
      </c>
      <c r="O70" s="252"/>
    </row>
    <row r="71" spans="1:15" ht="15.75" customHeight="1" x14ac:dyDescent="0.25">
      <c r="A71" s="457" t="s">
        <v>266</v>
      </c>
      <c r="B71" s="288"/>
      <c r="C71" s="288"/>
      <c r="D71" s="288"/>
      <c r="E71" s="288"/>
      <c r="F71" s="288"/>
      <c r="G71" s="280"/>
      <c r="H71" s="281"/>
      <c r="I71" s="400" t="s">
        <v>90</v>
      </c>
      <c r="J71" s="290">
        <v>2500000</v>
      </c>
      <c r="K71" s="291"/>
      <c r="L71" s="291"/>
      <c r="M71" s="292">
        <f t="shared" si="3"/>
        <v>0</v>
      </c>
      <c r="N71" s="293">
        <v>0</v>
      </c>
      <c r="O71" s="252"/>
    </row>
    <row r="72" spans="1:15" ht="15.75" customHeight="1" x14ac:dyDescent="0.25">
      <c r="A72" s="457" t="s">
        <v>267</v>
      </c>
      <c r="B72" s="288"/>
      <c r="C72" s="288"/>
      <c r="D72" s="288"/>
      <c r="E72" s="288"/>
      <c r="F72" s="288"/>
      <c r="G72" s="280"/>
      <c r="H72" s="281"/>
      <c r="I72" s="289" t="s">
        <v>53</v>
      </c>
      <c r="J72" s="290">
        <v>220000</v>
      </c>
      <c r="K72" s="291"/>
      <c r="L72" s="291"/>
      <c r="M72" s="292">
        <f t="shared" si="3"/>
        <v>0</v>
      </c>
      <c r="N72" s="293">
        <v>0</v>
      </c>
      <c r="O72" s="252"/>
    </row>
    <row r="73" spans="1:15" ht="15.75" customHeight="1" x14ac:dyDescent="0.25">
      <c r="A73" s="457" t="s">
        <v>268</v>
      </c>
      <c r="B73" s="288"/>
      <c r="C73" s="288"/>
      <c r="D73" s="288"/>
      <c r="E73" s="288"/>
      <c r="F73" s="288"/>
      <c r="G73" s="280"/>
      <c r="H73" s="281"/>
      <c r="I73" s="400" t="s">
        <v>90</v>
      </c>
      <c r="J73" s="290">
        <v>2833114.38</v>
      </c>
      <c r="K73" s="291"/>
      <c r="L73" s="291"/>
      <c r="M73" s="292">
        <f t="shared" si="3"/>
        <v>0</v>
      </c>
      <c r="N73" s="293">
        <v>0</v>
      </c>
      <c r="O73" s="252"/>
    </row>
    <row r="74" spans="1:15" ht="15.75" customHeight="1" x14ac:dyDescent="0.25">
      <c r="A74" s="457" t="s">
        <v>269</v>
      </c>
      <c r="B74" s="288"/>
      <c r="C74" s="288"/>
      <c r="D74" s="288"/>
      <c r="E74" s="288"/>
      <c r="F74" s="288"/>
      <c r="G74" s="280"/>
      <c r="H74" s="281"/>
      <c r="I74" s="400" t="s">
        <v>90</v>
      </c>
      <c r="J74" s="290">
        <v>1486992.37</v>
      </c>
      <c r="K74" s="291"/>
      <c r="L74" s="291"/>
      <c r="M74" s="292">
        <f t="shared" si="3"/>
        <v>0</v>
      </c>
      <c r="N74" s="293">
        <v>0</v>
      </c>
      <c r="O74" s="252"/>
    </row>
    <row r="75" spans="1:15" ht="15.75" customHeight="1" x14ac:dyDescent="0.25">
      <c r="A75" s="456" t="s">
        <v>270</v>
      </c>
      <c r="B75" s="338"/>
      <c r="C75" s="338"/>
      <c r="D75" s="338"/>
      <c r="E75" s="338"/>
      <c r="F75" s="338"/>
      <c r="G75" s="339"/>
      <c r="H75" s="340"/>
      <c r="I75" s="341" t="s">
        <v>139</v>
      </c>
      <c r="J75" s="283">
        <v>850000</v>
      </c>
      <c r="K75" s="342"/>
      <c r="L75" s="284"/>
      <c r="M75" s="292">
        <f t="shared" ref="M75:M82" si="4">+N75/J75</f>
        <v>0</v>
      </c>
      <c r="N75" s="293">
        <v>0</v>
      </c>
      <c r="O75" s="399"/>
    </row>
    <row r="76" spans="1:15" ht="15.75" customHeight="1" x14ac:dyDescent="0.25">
      <c r="A76" s="456" t="s">
        <v>271</v>
      </c>
      <c r="B76" s="338"/>
      <c r="C76" s="338"/>
      <c r="D76" s="338"/>
      <c r="E76" s="338"/>
      <c r="F76" s="338"/>
      <c r="G76" s="339"/>
      <c r="H76" s="340"/>
      <c r="I76" s="402" t="s">
        <v>36</v>
      </c>
      <c r="J76" s="283">
        <v>489400</v>
      </c>
      <c r="K76" s="342"/>
      <c r="L76" s="284"/>
      <c r="M76" s="292">
        <f t="shared" si="4"/>
        <v>0</v>
      </c>
      <c r="N76" s="293">
        <v>0</v>
      </c>
      <c r="O76" s="399"/>
    </row>
    <row r="77" spans="1:15" ht="15.75" customHeight="1" x14ac:dyDescent="0.25">
      <c r="A77" s="456" t="s">
        <v>272</v>
      </c>
      <c r="B77" s="338"/>
      <c r="C77" s="338"/>
      <c r="D77" s="338"/>
      <c r="E77" s="338"/>
      <c r="F77" s="338"/>
      <c r="G77" s="339"/>
      <c r="H77" s="340"/>
      <c r="I77" s="341" t="s">
        <v>200</v>
      </c>
      <c r="J77" s="283">
        <v>3000000</v>
      </c>
      <c r="K77" s="342"/>
      <c r="L77" s="284"/>
      <c r="M77" s="292">
        <f t="shared" si="4"/>
        <v>0</v>
      </c>
      <c r="N77" s="293">
        <v>0</v>
      </c>
      <c r="O77" s="403"/>
    </row>
    <row r="78" spans="1:15" ht="15.75" customHeight="1" x14ac:dyDescent="0.25">
      <c r="A78" s="779" t="s">
        <v>273</v>
      </c>
      <c r="B78" s="780"/>
      <c r="C78" s="780"/>
      <c r="D78" s="780"/>
      <c r="E78" s="780"/>
      <c r="F78" s="783"/>
      <c r="G78" s="404"/>
      <c r="H78" s="405"/>
      <c r="I78" s="400" t="s">
        <v>90</v>
      </c>
      <c r="J78" s="283">
        <v>3000000</v>
      </c>
      <c r="K78" s="291"/>
      <c r="L78" s="291"/>
      <c r="M78" s="292">
        <f t="shared" si="4"/>
        <v>0</v>
      </c>
      <c r="N78" s="293">
        <v>0</v>
      </c>
      <c r="O78" s="399"/>
    </row>
    <row r="79" spans="1:15" ht="15.75" customHeight="1" x14ac:dyDescent="0.25">
      <c r="A79" s="779" t="s">
        <v>274</v>
      </c>
      <c r="B79" s="780"/>
      <c r="C79" s="780"/>
      <c r="D79" s="780"/>
      <c r="E79" s="780"/>
      <c r="F79" s="783"/>
      <c r="G79" s="404"/>
      <c r="H79" s="405"/>
      <c r="I79" s="341" t="s">
        <v>201</v>
      </c>
      <c r="J79" s="290">
        <v>5000000</v>
      </c>
      <c r="K79" s="291"/>
      <c r="L79" s="291"/>
      <c r="M79" s="292">
        <f t="shared" si="4"/>
        <v>0</v>
      </c>
      <c r="N79" s="293">
        <v>0</v>
      </c>
      <c r="O79" s="252"/>
    </row>
    <row r="80" spans="1:15" ht="15.75" customHeight="1" x14ac:dyDescent="0.25">
      <c r="A80" s="458" t="s">
        <v>275</v>
      </c>
      <c r="B80" s="459"/>
      <c r="C80" s="459"/>
      <c r="D80" s="459"/>
      <c r="E80" s="459"/>
      <c r="F80" s="459"/>
      <c r="G80" s="280"/>
      <c r="H80" s="408"/>
      <c r="I80" s="341" t="s">
        <v>201</v>
      </c>
      <c r="J80" s="410">
        <v>3000000</v>
      </c>
      <c r="K80" s="411"/>
      <c r="L80" s="412"/>
      <c r="M80" s="292">
        <f t="shared" si="4"/>
        <v>0</v>
      </c>
      <c r="N80" s="293">
        <v>0</v>
      </c>
      <c r="O80" s="251"/>
    </row>
    <row r="81" spans="1:15" ht="15.75" customHeight="1" x14ac:dyDescent="0.25">
      <c r="A81" s="458" t="s">
        <v>276</v>
      </c>
      <c r="B81" s="459"/>
      <c r="C81" s="459"/>
      <c r="D81" s="459"/>
      <c r="E81" s="459"/>
      <c r="F81" s="459"/>
      <c r="G81" s="280"/>
      <c r="H81" s="408"/>
      <c r="I81" s="341" t="s">
        <v>92</v>
      </c>
      <c r="J81" s="410">
        <v>427500</v>
      </c>
      <c r="K81" s="411"/>
      <c r="L81" s="412"/>
      <c r="M81" s="292">
        <f t="shared" si="4"/>
        <v>0</v>
      </c>
      <c r="N81" s="293">
        <v>0</v>
      </c>
      <c r="O81" s="251"/>
    </row>
    <row r="82" spans="1:15" ht="15.75" customHeight="1" x14ac:dyDescent="0.25">
      <c r="A82" s="458" t="s">
        <v>277</v>
      </c>
      <c r="B82" s="459"/>
      <c r="C82" s="459"/>
      <c r="D82" s="459"/>
      <c r="E82" s="459"/>
      <c r="F82" s="459"/>
      <c r="G82" s="280"/>
      <c r="H82" s="408"/>
      <c r="I82" s="289" t="s">
        <v>201</v>
      </c>
      <c r="J82" s="410">
        <v>1500000</v>
      </c>
      <c r="K82" s="411"/>
      <c r="L82" s="412"/>
      <c r="M82" s="292">
        <f t="shared" si="4"/>
        <v>0</v>
      </c>
      <c r="N82" s="293">
        <v>0</v>
      </c>
      <c r="O82" s="251"/>
    </row>
    <row r="83" spans="1:15" ht="16.5" customHeight="1" x14ac:dyDescent="0.25">
      <c r="A83" s="406"/>
      <c r="B83" s="407"/>
      <c r="C83" s="407"/>
      <c r="D83" s="407"/>
      <c r="E83" s="407"/>
      <c r="F83" s="459"/>
      <c r="G83" s="280"/>
      <c r="H83" s="408"/>
      <c r="I83" s="409"/>
      <c r="J83" s="410"/>
      <c r="K83" s="411"/>
      <c r="L83" s="412"/>
      <c r="M83" s="292"/>
      <c r="N83" s="413"/>
      <c r="O83" s="251"/>
    </row>
    <row r="84" spans="1:15" ht="15" customHeight="1" x14ac:dyDescent="0.25">
      <c r="A84" s="382" t="s">
        <v>172</v>
      </c>
      <c r="B84" s="368"/>
      <c r="C84" s="355"/>
      <c r="D84" s="355"/>
      <c r="E84" s="359"/>
      <c r="F84" s="260"/>
      <c r="G84" s="363"/>
      <c r="H84" s="364"/>
      <c r="I84" s="302"/>
      <c r="J84" s="290"/>
      <c r="K84" s="367"/>
      <c r="L84" s="367"/>
      <c r="M84" s="292"/>
      <c r="N84" s="331"/>
      <c r="O84" s="252"/>
    </row>
    <row r="85" spans="1:15" ht="15" customHeight="1" x14ac:dyDescent="0.25">
      <c r="A85" s="362" t="s">
        <v>26</v>
      </c>
      <c r="B85" s="368"/>
      <c r="C85" s="355"/>
      <c r="D85" s="355"/>
      <c r="E85" s="355"/>
      <c r="F85" s="369"/>
      <c r="G85" s="260"/>
      <c r="H85" s="370"/>
      <c r="I85" s="371"/>
      <c r="J85" s="372"/>
      <c r="K85" s="373"/>
      <c r="L85" s="373"/>
      <c r="M85" s="374"/>
      <c r="N85" s="352"/>
      <c r="O85" s="375"/>
    </row>
    <row r="86" spans="1:15" ht="15" customHeight="1" x14ac:dyDescent="0.25">
      <c r="A86" s="368" t="s">
        <v>25</v>
      </c>
      <c r="B86" s="368"/>
      <c r="C86" s="355"/>
      <c r="D86" s="368"/>
      <c r="E86" s="355"/>
      <c r="F86" s="355"/>
      <c r="G86" s="355"/>
      <c r="H86" s="376"/>
      <c r="I86" s="371"/>
      <c r="J86" s="377"/>
      <c r="K86" s="378"/>
      <c r="L86" s="378"/>
      <c r="M86" s="379"/>
      <c r="N86" s="380"/>
      <c r="O86" s="381"/>
    </row>
    <row r="87" spans="1:15" ht="15" customHeight="1" x14ac:dyDescent="0.25">
      <c r="A87" s="382"/>
      <c r="B87" s="355" t="s">
        <v>6</v>
      </c>
      <c r="C87" s="355"/>
      <c r="D87" s="355"/>
      <c r="E87" s="355"/>
      <c r="F87" s="355"/>
      <c r="G87" s="355"/>
      <c r="H87" s="383"/>
      <c r="I87" s="371"/>
      <c r="J87" s="384">
        <v>3557622.9</v>
      </c>
      <c r="K87" s="385"/>
      <c r="L87" s="385"/>
      <c r="M87" s="292">
        <f>+N87/J87</f>
        <v>0</v>
      </c>
      <c r="N87" s="331">
        <v>0</v>
      </c>
      <c r="O87" s="386"/>
    </row>
    <row r="88" spans="1:15" ht="15" customHeight="1" x14ac:dyDescent="0.25">
      <c r="A88" s="754" t="s">
        <v>210</v>
      </c>
      <c r="B88" s="755"/>
      <c r="C88" s="755"/>
      <c r="D88" s="755"/>
      <c r="E88" s="755"/>
      <c r="F88" s="755"/>
      <c r="G88" s="280"/>
      <c r="H88" s="408"/>
      <c r="I88" s="409"/>
      <c r="J88" s="414">
        <f>SUM(J62:J87)</f>
        <v>45643600</v>
      </c>
      <c r="K88" s="411"/>
      <c r="L88" s="412"/>
      <c r="M88" s="292"/>
      <c r="N88" s="414">
        <f>SUM(N62:N87)</f>
        <v>0</v>
      </c>
      <c r="O88" s="251"/>
    </row>
    <row r="89" spans="1:15" ht="15" customHeight="1" x14ac:dyDescent="0.25">
      <c r="A89" s="356"/>
      <c r="B89" s="389"/>
      <c r="C89" s="389"/>
      <c r="D89" s="389"/>
      <c r="E89" s="389"/>
      <c r="F89" s="389"/>
      <c r="G89" s="390"/>
      <c r="H89" s="260"/>
      <c r="I89" s="393"/>
      <c r="J89" s="392"/>
      <c r="K89" s="356"/>
      <c r="L89" s="393"/>
      <c r="M89" s="396"/>
      <c r="N89" s="395"/>
      <c r="O89" s="251"/>
    </row>
    <row r="90" spans="1:15" ht="15" customHeight="1" x14ac:dyDescent="0.25">
      <c r="A90" s="776" t="s">
        <v>8</v>
      </c>
      <c r="B90" s="777"/>
      <c r="C90" s="777"/>
      <c r="D90" s="777"/>
      <c r="E90" s="777"/>
      <c r="F90" s="778"/>
      <c r="G90" s="417"/>
      <c r="H90" s="280"/>
      <c r="I90" s="393"/>
      <c r="J90" s="414">
        <f>+J88+J58</f>
        <v>340513600</v>
      </c>
      <c r="K90" s="356"/>
      <c r="L90" s="393"/>
      <c r="M90" s="418"/>
      <c r="N90" s="414">
        <f>+N88+N58</f>
        <v>65272177.390000001</v>
      </c>
      <c r="O90" s="251"/>
    </row>
    <row r="91" spans="1:15" ht="15" customHeight="1" x14ac:dyDescent="0.25">
      <c r="A91" s="419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72"/>
      <c r="O91" s="364"/>
    </row>
    <row r="92" spans="1:15" ht="15" customHeight="1" x14ac:dyDescent="0.25">
      <c r="A92" s="365" t="s">
        <v>194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73" t="s">
        <v>204</v>
      </c>
      <c r="N92" s="272"/>
      <c r="O92" s="364"/>
    </row>
    <row r="93" spans="1:15" ht="15" customHeight="1" x14ac:dyDescent="0.25">
      <c r="A93" s="365"/>
      <c r="B93" s="366"/>
      <c r="C93" s="366"/>
      <c r="D93" s="366"/>
      <c r="E93" s="366"/>
      <c r="F93" s="260"/>
      <c r="G93" s="260"/>
      <c r="H93" s="260"/>
      <c r="I93" s="260"/>
      <c r="J93" s="273" t="s">
        <v>193</v>
      </c>
      <c r="K93" s="260"/>
      <c r="L93" s="260"/>
      <c r="M93" s="273" t="s">
        <v>193</v>
      </c>
      <c r="N93" s="273" t="s">
        <v>203</v>
      </c>
      <c r="O93" s="364"/>
    </row>
    <row r="94" spans="1:15" ht="15" customHeight="1" x14ac:dyDescent="0.25">
      <c r="A94" s="365"/>
      <c r="B94" s="366">
        <v>1918</v>
      </c>
      <c r="C94" s="366" t="s">
        <v>195</v>
      </c>
      <c r="D94" s="366"/>
      <c r="E94" s="366"/>
      <c r="F94" s="260"/>
      <c r="G94" s="260"/>
      <c r="H94" s="260"/>
      <c r="I94" s="260"/>
      <c r="J94" s="259">
        <f>SUM(J62:J82,J48,J49,J34)</f>
        <v>115285977.09999999</v>
      </c>
      <c r="K94" s="260"/>
      <c r="L94" s="260"/>
      <c r="M94" s="420">
        <f>+N94/J94</f>
        <v>0</v>
      </c>
      <c r="N94" s="259">
        <f>SUM(N62:N82,N48,N49,N34)</f>
        <v>0</v>
      </c>
      <c r="O94" s="421"/>
    </row>
    <row r="95" spans="1:15" ht="15" customHeight="1" x14ac:dyDescent="0.25">
      <c r="A95" s="365"/>
      <c r="B95" s="366">
        <v>8917</v>
      </c>
      <c r="C95" s="366" t="s">
        <v>196</v>
      </c>
      <c r="D95" s="366"/>
      <c r="E95" s="366"/>
      <c r="F95" s="260"/>
      <c r="G95" s="260"/>
      <c r="H95" s="260"/>
      <c r="I95" s="260"/>
      <c r="J95" s="259">
        <f>+J44</f>
        <v>89221342.380000025</v>
      </c>
      <c r="K95" s="259"/>
      <c r="L95" s="260"/>
      <c r="M95" s="420">
        <f>+N95/J95</f>
        <v>4.9176317716819358E-2</v>
      </c>
      <c r="N95" s="259">
        <f>+N44</f>
        <v>4387577.080000001</v>
      </c>
      <c r="O95" s="421"/>
    </row>
    <row r="96" spans="1:15" ht="15" customHeight="1" x14ac:dyDescent="0.25">
      <c r="A96" s="365"/>
      <c r="B96" s="366">
        <v>9911</v>
      </c>
      <c r="C96" s="366" t="s">
        <v>205</v>
      </c>
      <c r="D96" s="366"/>
      <c r="E96" s="366"/>
      <c r="F96" s="260"/>
      <c r="G96" s="260"/>
      <c r="H96" s="260"/>
      <c r="I96" s="260"/>
      <c r="J96" s="422">
        <f>+J55+J54+J87</f>
        <v>136006280.52000001</v>
      </c>
      <c r="K96" s="260"/>
      <c r="L96" s="260"/>
      <c r="M96" s="420">
        <f>+N96/J96</f>
        <v>0.44766021155211866</v>
      </c>
      <c r="N96" s="422">
        <f>+N55+N54+N87</f>
        <v>60884600.310000002</v>
      </c>
      <c r="O96" s="364"/>
    </row>
    <row r="97" spans="1:16" ht="15" customHeight="1" x14ac:dyDescent="0.25">
      <c r="A97" s="365"/>
      <c r="B97" s="366"/>
      <c r="C97" s="366" t="s">
        <v>8</v>
      </c>
      <c r="D97" s="366"/>
      <c r="E97" s="366"/>
      <c r="F97" s="260"/>
      <c r="G97" s="260"/>
      <c r="H97" s="260"/>
      <c r="I97" s="260"/>
      <c r="J97" s="264">
        <f>SUM(J94:J96)</f>
        <v>340513600</v>
      </c>
      <c r="K97" s="260"/>
      <c r="L97" s="260"/>
      <c r="M97" s="420">
        <f>+N97/J97</f>
        <v>0.19168743154458442</v>
      </c>
      <c r="N97" s="423">
        <f>SUM(N94:N96)</f>
        <v>65272177.390000001</v>
      </c>
      <c r="O97" s="364"/>
    </row>
    <row r="98" spans="1:16" ht="15" customHeight="1" x14ac:dyDescent="0.25">
      <c r="A98" s="365"/>
      <c r="D98" s="366"/>
      <c r="E98" s="366"/>
      <c r="F98" s="260"/>
      <c r="G98" s="260"/>
      <c r="H98" s="260"/>
      <c r="I98" s="260" t="s">
        <v>278</v>
      </c>
      <c r="J98" s="444">
        <v>340513600</v>
      </c>
      <c r="K98" s="260"/>
      <c r="L98" s="260"/>
      <c r="O98" s="364"/>
    </row>
    <row r="99" spans="1:16" ht="15" customHeight="1" x14ac:dyDescent="0.25">
      <c r="A99" s="415"/>
      <c r="B99" s="357"/>
      <c r="C99" s="357"/>
      <c r="D99" s="357"/>
      <c r="E99" s="357"/>
      <c r="F99" s="357"/>
      <c r="G99" s="357"/>
      <c r="H99" s="357"/>
      <c r="I99" s="357"/>
      <c r="J99" s="424">
        <f>+J97-J98</f>
        <v>0</v>
      </c>
      <c r="K99" s="424"/>
      <c r="L99" s="357"/>
      <c r="M99" s="357"/>
      <c r="N99" s="357"/>
      <c r="O99" s="425"/>
    </row>
    <row r="100" spans="1:16" ht="15" customHeight="1" x14ac:dyDescent="0.25">
      <c r="A100" s="426"/>
      <c r="B100" s="427"/>
      <c r="C100" s="427"/>
      <c r="D100" s="427"/>
      <c r="E100" s="427"/>
      <c r="F100" s="428"/>
      <c r="G100" s="428"/>
      <c r="H100" s="428"/>
      <c r="I100" s="428"/>
      <c r="J100" s="429"/>
      <c r="K100" s="428"/>
      <c r="L100" s="428"/>
      <c r="M100" s="430"/>
      <c r="N100" s="431">
        <v>65272177.390000001</v>
      </c>
      <c r="O100" s="432"/>
      <c r="P100" s="419"/>
    </row>
    <row r="101" spans="1:16" s="260" customFormat="1" x14ac:dyDescent="0.25">
      <c r="A101" s="419"/>
      <c r="N101" s="277">
        <f>+N90-N100</f>
        <v>0</v>
      </c>
      <c r="O101" s="364"/>
    </row>
    <row r="102" spans="1:16" s="260" customFormat="1" x14ac:dyDescent="0.25">
      <c r="A102" s="419"/>
      <c r="J102" s="275"/>
      <c r="N102" s="272"/>
      <c r="O102" s="364"/>
    </row>
    <row r="103" spans="1:16" s="260" customFormat="1" x14ac:dyDescent="0.25">
      <c r="A103" s="419"/>
      <c r="J103" s="259"/>
      <c r="N103" s="272"/>
      <c r="O103" s="364"/>
    </row>
    <row r="104" spans="1:16" s="260" customFormat="1" x14ac:dyDescent="0.25">
      <c r="A104" s="419"/>
      <c r="N104" s="272"/>
      <c r="O104" s="364"/>
    </row>
    <row r="105" spans="1:16" s="260" customFormat="1" x14ac:dyDescent="0.25">
      <c r="A105" s="419"/>
      <c r="E105" s="433" t="s">
        <v>75</v>
      </c>
      <c r="F105" s="433"/>
      <c r="G105" s="433"/>
      <c r="H105" s="433"/>
      <c r="I105" s="433"/>
      <c r="J105" s="433"/>
      <c r="K105" s="433"/>
      <c r="L105" s="433"/>
      <c r="M105" s="433"/>
      <c r="N105" s="433"/>
      <c r="O105" s="434"/>
    </row>
    <row r="106" spans="1:16" s="260" customFormat="1" x14ac:dyDescent="0.25">
      <c r="A106" s="419"/>
      <c r="C106" s="260" t="s">
        <v>74</v>
      </c>
      <c r="J106" s="259"/>
      <c r="N106" s="272"/>
      <c r="O106" s="364"/>
    </row>
    <row r="107" spans="1:16" s="260" customFormat="1" x14ac:dyDescent="0.25">
      <c r="A107" s="419"/>
      <c r="N107" s="272"/>
      <c r="O107" s="364"/>
    </row>
    <row r="108" spans="1:16" s="260" customFormat="1" x14ac:dyDescent="0.25">
      <c r="A108" s="419"/>
      <c r="D108" s="435"/>
      <c r="E108" s="435"/>
      <c r="F108" s="435"/>
      <c r="G108" s="435"/>
      <c r="H108" s="435"/>
      <c r="J108" s="275"/>
      <c r="L108" s="433"/>
      <c r="M108" s="435"/>
      <c r="N108" s="435"/>
      <c r="O108" s="436"/>
    </row>
    <row r="109" spans="1:16" s="260" customFormat="1" x14ac:dyDescent="0.25">
      <c r="A109" s="419"/>
      <c r="D109" s="433"/>
      <c r="E109" s="433"/>
      <c r="F109" s="433"/>
      <c r="G109" s="433"/>
      <c r="H109" s="433"/>
      <c r="J109" s="275"/>
      <c r="L109" s="433"/>
      <c r="M109" s="433"/>
      <c r="N109" s="433"/>
      <c r="O109" s="434"/>
    </row>
    <row r="110" spans="1:16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37"/>
      <c r="L110" s="272"/>
      <c r="M110" s="273"/>
      <c r="N110" s="273"/>
      <c r="O110" s="438"/>
    </row>
    <row r="111" spans="1:16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37"/>
      <c r="L111" s="272"/>
      <c r="M111" s="273"/>
      <c r="N111" s="273"/>
      <c r="O111" s="438"/>
    </row>
    <row r="112" spans="1:16" x14ac:dyDescent="0.25">
      <c r="A112" s="419"/>
      <c r="B112" s="260"/>
      <c r="C112" s="260"/>
      <c r="D112" s="416"/>
      <c r="E112" s="416"/>
      <c r="F112" s="416"/>
      <c r="G112" s="260"/>
      <c r="H112" s="260"/>
      <c r="I112" s="260"/>
      <c r="J112" s="260"/>
      <c r="K112" s="260"/>
      <c r="L112" s="260"/>
      <c r="M112" s="260"/>
      <c r="N112" s="272"/>
      <c r="O112" s="364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37"/>
      <c r="L113" s="272"/>
      <c r="M113" s="273"/>
      <c r="N113" s="273"/>
      <c r="O113" s="438"/>
    </row>
    <row r="114" spans="1:15" x14ac:dyDescent="0.25">
      <c r="A114" s="419"/>
      <c r="B114" s="260"/>
      <c r="C114" s="416" t="s">
        <v>76</v>
      </c>
      <c r="E114" s="416"/>
      <c r="F114" s="416"/>
      <c r="G114" s="260"/>
      <c r="H114" s="260"/>
      <c r="I114" s="260"/>
      <c r="J114" s="737" t="s">
        <v>197</v>
      </c>
      <c r="K114" s="737"/>
      <c r="L114" s="260"/>
      <c r="N114" s="272" t="s">
        <v>220</v>
      </c>
      <c r="O114" s="364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37"/>
      <c r="L115" s="272"/>
      <c r="M115" s="273"/>
      <c r="N115" s="273"/>
      <c r="O115" s="438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37"/>
      <c r="L116" s="272"/>
      <c r="M116" s="273"/>
      <c r="N116" s="273"/>
      <c r="O116" s="438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37"/>
      <c r="L117" s="272"/>
      <c r="M117" s="273"/>
      <c r="N117" s="273"/>
      <c r="O117" s="438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37"/>
      <c r="L118" s="272"/>
      <c r="M118" s="273"/>
      <c r="N118" s="273"/>
      <c r="O118" s="438"/>
    </row>
    <row r="119" spans="1:15" x14ac:dyDescent="0.25">
      <c r="A119" s="263"/>
      <c r="B119" s="273"/>
      <c r="C119" s="741" t="s">
        <v>219</v>
      </c>
      <c r="D119" s="741"/>
      <c r="E119" s="741"/>
      <c r="G119" s="273"/>
      <c r="H119" s="273"/>
      <c r="I119" s="741" t="s">
        <v>283</v>
      </c>
      <c r="J119" s="741"/>
      <c r="K119" s="740" t="s">
        <v>215</v>
      </c>
      <c r="L119" s="740"/>
      <c r="M119" s="740"/>
      <c r="N119" s="738" t="s">
        <v>216</v>
      </c>
      <c r="O119" s="739"/>
    </row>
    <row r="120" spans="1:15" x14ac:dyDescent="0.25">
      <c r="A120" s="263"/>
      <c r="B120" s="273"/>
      <c r="C120" s="737" t="s">
        <v>7</v>
      </c>
      <c r="D120" s="737"/>
      <c r="E120" s="737"/>
      <c r="G120" s="272"/>
      <c r="H120" s="272"/>
      <c r="I120" s="737" t="s">
        <v>199</v>
      </c>
      <c r="J120" s="737"/>
      <c r="K120" s="736" t="s">
        <v>198</v>
      </c>
      <c r="L120" s="736"/>
      <c r="M120" s="736"/>
      <c r="N120" s="734" t="s">
        <v>217</v>
      </c>
      <c r="O120" s="735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37"/>
      <c r="L121" s="272"/>
      <c r="M121" s="273"/>
      <c r="N121" s="273"/>
      <c r="O121" s="438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39"/>
      <c r="L122" s="272"/>
      <c r="M122" s="273"/>
      <c r="N122" s="272"/>
      <c r="O122" s="438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39"/>
      <c r="L123" s="272"/>
      <c r="M123" s="273"/>
      <c r="N123" s="272"/>
      <c r="O123" s="438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39"/>
      <c r="L124" s="272"/>
      <c r="M124" s="273"/>
      <c r="N124" s="272"/>
      <c r="O124" s="438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39"/>
      <c r="L125" s="272"/>
      <c r="M125" s="273"/>
      <c r="N125" s="272"/>
      <c r="O125" s="438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39"/>
      <c r="L126" s="272"/>
      <c r="M126" s="273"/>
      <c r="N126" s="272"/>
      <c r="O126" s="438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39"/>
      <c r="L127" s="272"/>
      <c r="M127" s="273"/>
      <c r="N127" s="272"/>
      <c r="O127" s="438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39"/>
      <c r="L128" s="272"/>
      <c r="M128" s="273"/>
      <c r="N128" s="272"/>
      <c r="O128" s="438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39"/>
      <c r="L129" s="272"/>
      <c r="M129" s="273"/>
      <c r="N129" s="272"/>
      <c r="O129" s="438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39"/>
      <c r="L130" s="272"/>
      <c r="M130" s="273"/>
      <c r="N130" s="272"/>
      <c r="O130" s="438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39"/>
      <c r="L131" s="272"/>
      <c r="M131" s="273"/>
      <c r="N131" s="272"/>
      <c r="O131" s="438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39"/>
      <c r="L132" s="272"/>
      <c r="M132" s="273"/>
      <c r="N132" s="272"/>
      <c r="O132" s="438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39"/>
      <c r="L133" s="272"/>
      <c r="M133" s="273"/>
      <c r="N133" s="272"/>
      <c r="O133" s="438"/>
    </row>
    <row r="134" spans="1:15" x14ac:dyDescent="0.25">
      <c r="A134" s="266"/>
      <c r="B134" s="440"/>
      <c r="C134" s="440"/>
      <c r="D134" s="440"/>
      <c r="E134" s="440"/>
      <c r="F134" s="440"/>
      <c r="G134" s="440"/>
      <c r="H134" s="440"/>
      <c r="I134" s="440"/>
      <c r="J134" s="440"/>
      <c r="K134" s="441"/>
      <c r="L134" s="442"/>
      <c r="M134" s="440"/>
      <c r="N134" s="440"/>
      <c r="O134" s="443"/>
    </row>
    <row r="156" spans="10:10" x14ac:dyDescent="0.25">
      <c r="J156" s="444">
        <v>282039226.89999998</v>
      </c>
    </row>
    <row r="157" spans="10:10" x14ac:dyDescent="0.25">
      <c r="J157" s="445">
        <f>+J156-J97</f>
        <v>-58474373.100000024</v>
      </c>
    </row>
  </sheetData>
  <mergeCells count="51">
    <mergeCell ref="A25:F25"/>
    <mergeCell ref="A19:F19"/>
    <mergeCell ref="C119:E119"/>
    <mergeCell ref="C120:E120"/>
    <mergeCell ref="A26:F26"/>
    <mergeCell ref="A27:F27"/>
    <mergeCell ref="A28:F28"/>
    <mergeCell ref="A29:F29"/>
    <mergeCell ref="A30:F30"/>
    <mergeCell ref="J114:K114"/>
    <mergeCell ref="A62:F62"/>
    <mergeCell ref="A34:H34"/>
    <mergeCell ref="A31:F31"/>
    <mergeCell ref="A32:F32"/>
    <mergeCell ref="A33:F33"/>
    <mergeCell ref="A38:F38"/>
    <mergeCell ref="A44:H44"/>
    <mergeCell ref="A56:H56"/>
    <mergeCell ref="A90:F90"/>
    <mergeCell ref="A58:F58"/>
    <mergeCell ref="A88:F88"/>
    <mergeCell ref="A79:F79"/>
    <mergeCell ref="A78:F78"/>
    <mergeCell ref="A60:E60"/>
    <mergeCell ref="A1:O1"/>
    <mergeCell ref="A2:O2"/>
    <mergeCell ref="A3:O3"/>
    <mergeCell ref="A4:O4"/>
    <mergeCell ref="A5:O5"/>
    <mergeCell ref="A6:H9"/>
    <mergeCell ref="I6:I9"/>
    <mergeCell ref="K6:K9"/>
    <mergeCell ref="M6:N6"/>
    <mergeCell ref="A37:B37"/>
    <mergeCell ref="A14:F14"/>
    <mergeCell ref="A15:F15"/>
    <mergeCell ref="A16:F16"/>
    <mergeCell ref="A18:F18"/>
    <mergeCell ref="J8:J9"/>
    <mergeCell ref="A10:E10"/>
    <mergeCell ref="A17:E17"/>
    <mergeCell ref="A20:F20"/>
    <mergeCell ref="A21:F21"/>
    <mergeCell ref="A22:F22"/>
    <mergeCell ref="A23:F23"/>
    <mergeCell ref="N120:O120"/>
    <mergeCell ref="K120:M120"/>
    <mergeCell ref="I120:J120"/>
    <mergeCell ref="N119:O119"/>
    <mergeCell ref="K119:M119"/>
    <mergeCell ref="I119:J119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61"/>
  <sheetViews>
    <sheetView tabSelected="1" zoomScaleNormal="100" workbookViewId="0">
      <pane ySplit="10" topLeftCell="A11" activePane="bottomLeft" state="frozen"/>
      <selection pane="bottomLeft" activeCell="A11" sqref="A11:E11"/>
    </sheetView>
  </sheetViews>
  <sheetFormatPr defaultRowHeight="12.75" x14ac:dyDescent="0.2"/>
  <cols>
    <col min="1" max="1" width="3.140625" style="470" customWidth="1"/>
    <col min="2" max="4" width="9.140625" style="470"/>
    <col min="5" max="5" width="14.28515625" style="470" customWidth="1"/>
    <col min="6" max="6" width="10.28515625" style="470" customWidth="1"/>
    <col min="7" max="7" width="13" style="470" customWidth="1"/>
    <col min="8" max="8" width="10.28515625" style="470" customWidth="1"/>
    <col min="9" max="9" width="10.5703125" style="470" bestFit="1" customWidth="1"/>
    <col min="10" max="10" width="12.42578125" style="470" bestFit="1" customWidth="1"/>
    <col min="11" max="11" width="13.85546875" style="486" bestFit="1" customWidth="1"/>
    <col min="12" max="12" width="43.85546875" style="470" customWidth="1"/>
    <col min="13" max="13" width="16.42578125" style="470" hidden="1" customWidth="1"/>
    <col min="14" max="14" width="15.5703125" style="470" hidden="1" customWidth="1"/>
    <col min="15" max="16" width="0" style="470" hidden="1" customWidth="1"/>
    <col min="17" max="16384" width="9.140625" style="470"/>
  </cols>
  <sheetData>
    <row r="1" spans="1:15" s="468" customFormat="1" x14ac:dyDescent="0.2">
      <c r="A1" s="801" t="s">
        <v>3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3"/>
    </row>
    <row r="2" spans="1:15" s="468" customFormat="1" ht="15" customHeight="1" x14ac:dyDescent="0.2">
      <c r="A2" s="804" t="s">
        <v>286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6"/>
    </row>
    <row r="3" spans="1:15" s="468" customFormat="1" ht="15" customHeight="1" x14ac:dyDescent="0.2">
      <c r="A3" s="814" t="s">
        <v>314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3"/>
    </row>
    <row r="4" spans="1:15" s="468" customFormat="1" x14ac:dyDescent="0.2">
      <c r="A4" s="804" t="s">
        <v>493</v>
      </c>
      <c r="B4" s="805"/>
      <c r="C4" s="805"/>
      <c r="D4" s="805"/>
      <c r="E4" s="805"/>
      <c r="F4" s="805"/>
      <c r="G4" s="805"/>
      <c r="H4" s="805"/>
      <c r="I4" s="805"/>
      <c r="J4" s="805"/>
      <c r="K4" s="805"/>
      <c r="L4" s="806"/>
      <c r="M4" s="468" t="s">
        <v>291</v>
      </c>
    </row>
    <row r="5" spans="1:15" s="468" customFormat="1" ht="15" customHeight="1" x14ac:dyDescent="0.2">
      <c r="A5" s="807" t="s">
        <v>9</v>
      </c>
      <c r="B5" s="808"/>
      <c r="C5" s="808"/>
      <c r="D5" s="808"/>
      <c r="E5" s="808"/>
      <c r="F5" s="808"/>
      <c r="G5" s="808"/>
      <c r="H5" s="808"/>
      <c r="I5" s="808"/>
      <c r="J5" s="808"/>
      <c r="K5" s="808"/>
      <c r="L5" s="809"/>
      <c r="M5" s="468" t="s">
        <v>292</v>
      </c>
    </row>
    <row r="6" spans="1:15" s="468" customFormat="1" x14ac:dyDescent="0.2">
      <c r="A6" s="810" t="s">
        <v>536</v>
      </c>
      <c r="B6" s="811"/>
      <c r="C6" s="811"/>
      <c r="D6" s="811"/>
      <c r="E6" s="811"/>
      <c r="F6" s="811"/>
      <c r="G6" s="812"/>
      <c r="H6" s="811"/>
      <c r="I6" s="811"/>
      <c r="J6" s="811"/>
      <c r="K6" s="811"/>
      <c r="L6" s="813"/>
      <c r="M6" s="468" t="s">
        <v>293</v>
      </c>
    </row>
    <row r="7" spans="1:15" x14ac:dyDescent="0.2">
      <c r="A7" s="820" t="s">
        <v>10</v>
      </c>
      <c r="B7" s="821"/>
      <c r="C7" s="821"/>
      <c r="D7" s="821"/>
      <c r="E7" s="821"/>
      <c r="F7" s="820" t="s">
        <v>11</v>
      </c>
      <c r="G7" s="831" t="s">
        <v>341</v>
      </c>
      <c r="H7" s="826" t="s">
        <v>13</v>
      </c>
      <c r="I7" s="831" t="s">
        <v>342</v>
      </c>
      <c r="J7" s="829" t="s">
        <v>31</v>
      </c>
      <c r="K7" s="830"/>
      <c r="L7" s="511"/>
      <c r="N7" s="471"/>
      <c r="O7" s="472"/>
    </row>
    <row r="8" spans="1:15" x14ac:dyDescent="0.2">
      <c r="A8" s="822"/>
      <c r="B8" s="823"/>
      <c r="C8" s="823"/>
      <c r="D8" s="823"/>
      <c r="E8" s="823"/>
      <c r="F8" s="822"/>
      <c r="G8" s="832"/>
      <c r="H8" s="827"/>
      <c r="I8" s="832"/>
      <c r="J8" s="512" t="s">
        <v>17</v>
      </c>
      <c r="K8" s="513" t="s">
        <v>34</v>
      </c>
      <c r="L8" s="512" t="s">
        <v>30</v>
      </c>
      <c r="N8" s="471"/>
      <c r="O8" s="472"/>
    </row>
    <row r="9" spans="1:15" ht="12.75" customHeight="1" x14ac:dyDescent="0.2">
      <c r="A9" s="822"/>
      <c r="B9" s="823"/>
      <c r="C9" s="823"/>
      <c r="D9" s="823"/>
      <c r="E9" s="823"/>
      <c r="F9" s="822"/>
      <c r="G9" s="832"/>
      <c r="H9" s="827"/>
      <c r="I9" s="832"/>
      <c r="J9" s="512" t="s">
        <v>32</v>
      </c>
      <c r="K9" s="513" t="s">
        <v>19</v>
      </c>
      <c r="L9" s="512" t="s">
        <v>340</v>
      </c>
      <c r="N9" s="514"/>
      <c r="O9" s="472"/>
    </row>
    <row r="10" spans="1:15" ht="12.75" customHeight="1" x14ac:dyDescent="0.2">
      <c r="A10" s="824"/>
      <c r="B10" s="825"/>
      <c r="C10" s="825"/>
      <c r="D10" s="825"/>
      <c r="E10" s="825"/>
      <c r="F10" s="824"/>
      <c r="G10" s="833"/>
      <c r="H10" s="828"/>
      <c r="I10" s="833"/>
      <c r="J10" s="515" t="s">
        <v>33</v>
      </c>
      <c r="K10" s="516" t="s">
        <v>20</v>
      </c>
      <c r="L10" s="515"/>
    </row>
    <row r="11" spans="1:15" s="468" customFormat="1" ht="24.75" customHeight="1" x14ac:dyDescent="0.2">
      <c r="A11" s="815" t="s">
        <v>368</v>
      </c>
      <c r="B11" s="816"/>
      <c r="C11" s="816"/>
      <c r="D11" s="816"/>
      <c r="E11" s="817"/>
      <c r="F11" s="474"/>
      <c r="G11" s="469"/>
      <c r="H11" s="475"/>
      <c r="I11" s="469"/>
      <c r="J11" s="469"/>
      <c r="K11" s="509"/>
      <c r="L11" s="469"/>
    </row>
    <row r="12" spans="1:15" ht="12.95" customHeight="1" x14ac:dyDescent="0.2">
      <c r="A12" s="476" t="s">
        <v>28</v>
      </c>
      <c r="B12" s="472"/>
      <c r="C12" s="472"/>
      <c r="D12" s="472"/>
      <c r="E12" s="477"/>
      <c r="F12" s="473" t="s">
        <v>1</v>
      </c>
      <c r="G12" s="508"/>
      <c r="H12" s="478"/>
      <c r="I12" s="478"/>
      <c r="J12" s="480"/>
      <c r="K12" s="510"/>
      <c r="L12" s="480"/>
    </row>
    <row r="13" spans="1:15" s="482" customFormat="1" ht="15.6" customHeight="1" x14ac:dyDescent="0.2">
      <c r="A13" s="519" t="s">
        <v>370</v>
      </c>
      <c r="B13" s="520"/>
      <c r="C13" s="520"/>
      <c r="D13" s="520"/>
      <c r="E13" s="521"/>
      <c r="F13" s="548" t="s">
        <v>200</v>
      </c>
      <c r="G13" s="523">
        <v>350000</v>
      </c>
      <c r="H13" s="549">
        <v>44096</v>
      </c>
      <c r="I13" s="524">
        <v>44150</v>
      </c>
      <c r="J13" s="550">
        <f t="shared" ref="J13:J68" si="0">+K13/G13</f>
        <v>0.81492608571428571</v>
      </c>
      <c r="K13" s="527">
        <v>285224.13</v>
      </c>
      <c r="L13" s="818" t="s">
        <v>573</v>
      </c>
    </row>
    <row r="14" spans="1:15" s="482" customFormat="1" ht="15.6" customHeight="1" x14ac:dyDescent="0.2">
      <c r="A14" s="536" t="s">
        <v>296</v>
      </c>
      <c r="B14" s="537" t="s">
        <v>297</v>
      </c>
      <c r="C14" s="537"/>
      <c r="D14" s="537"/>
      <c r="E14" s="538"/>
      <c r="F14" s="537"/>
      <c r="G14" s="540"/>
      <c r="H14" s="551"/>
      <c r="I14" s="541"/>
      <c r="J14" s="552"/>
      <c r="K14" s="543"/>
      <c r="L14" s="819"/>
    </row>
    <row r="15" spans="1:15" s="482" customFormat="1" ht="30.95" customHeight="1" x14ac:dyDescent="0.2">
      <c r="A15" s="528" t="s">
        <v>371</v>
      </c>
      <c r="B15" s="529"/>
      <c r="C15" s="529"/>
      <c r="D15" s="529"/>
      <c r="E15" s="530"/>
      <c r="F15" s="531" t="s">
        <v>53</v>
      </c>
      <c r="G15" s="532">
        <v>1500000</v>
      </c>
      <c r="H15" s="533">
        <v>43931</v>
      </c>
      <c r="I15" s="533">
        <v>44083</v>
      </c>
      <c r="J15" s="534">
        <f t="shared" si="0"/>
        <v>0.96531030666666662</v>
      </c>
      <c r="K15" s="535">
        <v>1447965.46</v>
      </c>
      <c r="L15" s="727" t="s">
        <v>570</v>
      </c>
    </row>
    <row r="16" spans="1:15" s="482" customFormat="1" ht="15.6" customHeight="1" x14ac:dyDescent="0.2">
      <c r="A16" s="519" t="s">
        <v>372</v>
      </c>
      <c r="B16" s="520"/>
      <c r="C16" s="520"/>
      <c r="D16" s="520"/>
      <c r="E16" s="521"/>
      <c r="F16" s="548" t="s">
        <v>201</v>
      </c>
      <c r="G16" s="523">
        <v>2000000</v>
      </c>
      <c r="H16" s="549">
        <v>44168</v>
      </c>
      <c r="I16" s="524">
        <v>44264</v>
      </c>
      <c r="J16" s="550">
        <f t="shared" si="0"/>
        <v>0.31980665500000005</v>
      </c>
      <c r="K16" s="527">
        <v>639613.31000000006</v>
      </c>
      <c r="L16" s="794" t="s">
        <v>367</v>
      </c>
    </row>
    <row r="17" spans="1:12" s="482" customFormat="1" ht="15.6" customHeight="1" x14ac:dyDescent="0.2">
      <c r="A17" s="536" t="s">
        <v>298</v>
      </c>
      <c r="B17" s="537" t="s">
        <v>299</v>
      </c>
      <c r="C17" s="537"/>
      <c r="D17" s="537"/>
      <c r="E17" s="538"/>
      <c r="F17" s="537"/>
      <c r="G17" s="540"/>
      <c r="H17" s="551"/>
      <c r="I17" s="541"/>
      <c r="J17" s="552"/>
      <c r="K17" s="543"/>
      <c r="L17" s="796"/>
    </row>
    <row r="18" spans="1:12" s="482" customFormat="1" ht="30.95" customHeight="1" x14ac:dyDescent="0.2">
      <c r="A18" s="536" t="s">
        <v>373</v>
      </c>
      <c r="B18" s="537"/>
      <c r="C18" s="537"/>
      <c r="D18" s="537"/>
      <c r="E18" s="538"/>
      <c r="F18" s="539" t="s">
        <v>90</v>
      </c>
      <c r="G18" s="540">
        <v>14000000</v>
      </c>
      <c r="H18" s="541">
        <v>44014</v>
      </c>
      <c r="I18" s="541">
        <v>44214</v>
      </c>
      <c r="J18" s="542">
        <f t="shared" si="0"/>
        <v>0.98951107071428568</v>
      </c>
      <c r="K18" s="543">
        <v>13853154.99</v>
      </c>
      <c r="L18" s="694" t="s">
        <v>529</v>
      </c>
    </row>
    <row r="19" spans="1:12" s="482" customFormat="1" ht="30.95" customHeight="1" x14ac:dyDescent="0.2">
      <c r="A19" s="519" t="s">
        <v>374</v>
      </c>
      <c r="B19" s="520"/>
      <c r="C19" s="520"/>
      <c r="D19" s="520"/>
      <c r="E19" s="521"/>
      <c r="F19" s="522" t="s">
        <v>53</v>
      </c>
      <c r="G19" s="523">
        <f>10000000-10000000</f>
        <v>0</v>
      </c>
      <c r="H19" s="524"/>
      <c r="I19" s="524"/>
      <c r="J19" s="525"/>
      <c r="K19" s="527">
        <v>0</v>
      </c>
      <c r="L19" s="727" t="s">
        <v>520</v>
      </c>
    </row>
    <row r="20" spans="1:12" s="482" customFormat="1" ht="15.6" customHeight="1" x14ac:dyDescent="0.2">
      <c r="A20" s="519" t="s">
        <v>375</v>
      </c>
      <c r="B20" s="520"/>
      <c r="C20" s="520"/>
      <c r="D20" s="520"/>
      <c r="E20" s="521"/>
      <c r="F20" s="548" t="s">
        <v>53</v>
      </c>
      <c r="G20" s="523">
        <v>3000000</v>
      </c>
      <c r="H20" s="549" t="s">
        <v>501</v>
      </c>
      <c r="I20" s="524">
        <v>44144</v>
      </c>
      <c r="J20" s="550">
        <f t="shared" si="0"/>
        <v>0.92676131333333334</v>
      </c>
      <c r="K20" s="527">
        <v>2780283.94</v>
      </c>
      <c r="L20" s="794" t="s">
        <v>578</v>
      </c>
    </row>
    <row r="21" spans="1:12" s="482" customFormat="1" ht="15.6" customHeight="1" x14ac:dyDescent="0.2">
      <c r="A21" s="536" t="s">
        <v>338</v>
      </c>
      <c r="B21" s="537" t="s">
        <v>339</v>
      </c>
      <c r="C21" s="537"/>
      <c r="D21" s="537"/>
      <c r="E21" s="538"/>
      <c r="F21" s="537"/>
      <c r="G21" s="540"/>
      <c r="H21" s="551"/>
      <c r="I21" s="541"/>
      <c r="J21" s="552"/>
      <c r="K21" s="543"/>
      <c r="L21" s="796"/>
    </row>
    <row r="22" spans="1:12" s="482" customFormat="1" ht="15.6" customHeight="1" x14ac:dyDescent="0.2">
      <c r="A22" s="528" t="s">
        <v>376</v>
      </c>
      <c r="B22" s="529"/>
      <c r="C22" s="529"/>
      <c r="D22" s="529"/>
      <c r="E22" s="530"/>
      <c r="F22" s="553" t="s">
        <v>53</v>
      </c>
      <c r="G22" s="532">
        <v>2000000</v>
      </c>
      <c r="H22" s="554">
        <v>43931</v>
      </c>
      <c r="I22" s="533">
        <v>44086</v>
      </c>
      <c r="J22" s="555">
        <f t="shared" si="0"/>
        <v>0.97844020999999992</v>
      </c>
      <c r="K22" s="535">
        <v>1956880.42</v>
      </c>
      <c r="L22" s="800" t="s">
        <v>571</v>
      </c>
    </row>
    <row r="23" spans="1:12" s="482" customFormat="1" ht="15.6" customHeight="1" x14ac:dyDescent="0.2">
      <c r="A23" s="528" t="s">
        <v>300</v>
      </c>
      <c r="B23" s="529" t="s">
        <v>301</v>
      </c>
      <c r="C23" s="529"/>
      <c r="D23" s="529"/>
      <c r="E23" s="530"/>
      <c r="F23" s="529"/>
      <c r="G23" s="532"/>
      <c r="H23" s="554"/>
      <c r="I23" s="533"/>
      <c r="J23" s="555"/>
      <c r="K23" s="535"/>
      <c r="L23" s="795"/>
    </row>
    <row r="24" spans="1:12" s="482" customFormat="1" ht="15.6" customHeight="1" x14ac:dyDescent="0.2">
      <c r="A24" s="519" t="s">
        <v>377</v>
      </c>
      <c r="B24" s="520"/>
      <c r="C24" s="520"/>
      <c r="D24" s="520"/>
      <c r="E24" s="521"/>
      <c r="F24" s="548" t="s">
        <v>53</v>
      </c>
      <c r="G24" s="523">
        <v>500000</v>
      </c>
      <c r="H24" s="549"/>
      <c r="I24" s="524"/>
      <c r="J24" s="550">
        <f t="shared" si="0"/>
        <v>0</v>
      </c>
      <c r="K24" s="527">
        <v>0</v>
      </c>
      <c r="L24" s="800" t="s">
        <v>563</v>
      </c>
    </row>
    <row r="25" spans="1:12" s="482" customFormat="1" ht="15.6" customHeight="1" x14ac:dyDescent="0.2">
      <c r="A25" s="528" t="s">
        <v>302</v>
      </c>
      <c r="B25" s="529" t="s">
        <v>303</v>
      </c>
      <c r="C25" s="529"/>
      <c r="D25" s="529"/>
      <c r="E25" s="530"/>
      <c r="F25" s="529"/>
      <c r="G25" s="532"/>
      <c r="H25" s="554"/>
      <c r="I25" s="533"/>
      <c r="J25" s="555"/>
      <c r="K25" s="535"/>
      <c r="L25" s="795"/>
    </row>
    <row r="26" spans="1:12" s="482" customFormat="1" ht="15.6" customHeight="1" x14ac:dyDescent="0.2">
      <c r="A26" s="519" t="s">
        <v>378</v>
      </c>
      <c r="B26" s="520"/>
      <c r="C26" s="520"/>
      <c r="D26" s="520"/>
      <c r="E26" s="521"/>
      <c r="F26" s="548" t="s">
        <v>201</v>
      </c>
      <c r="G26" s="523">
        <v>1500000</v>
      </c>
      <c r="H26" s="549">
        <v>44014</v>
      </c>
      <c r="I26" s="524">
        <v>44143</v>
      </c>
      <c r="J26" s="550">
        <f t="shared" si="0"/>
        <v>0.95052537333333342</v>
      </c>
      <c r="K26" s="527">
        <v>1425788.06</v>
      </c>
      <c r="L26" s="800" t="s">
        <v>576</v>
      </c>
    </row>
    <row r="27" spans="1:12" s="482" customFormat="1" ht="15.6" customHeight="1" x14ac:dyDescent="0.2">
      <c r="A27" s="528" t="s">
        <v>304</v>
      </c>
      <c r="B27" s="529" t="s">
        <v>305</v>
      </c>
      <c r="C27" s="529"/>
      <c r="D27" s="529"/>
      <c r="E27" s="530"/>
      <c r="F27" s="529"/>
      <c r="G27" s="532"/>
      <c r="H27" s="554"/>
      <c r="I27" s="533"/>
      <c r="J27" s="555"/>
      <c r="K27" s="535"/>
      <c r="L27" s="795"/>
    </row>
    <row r="28" spans="1:12" s="482" customFormat="1" ht="15.6" customHeight="1" x14ac:dyDescent="0.2">
      <c r="A28" s="519" t="s">
        <v>379</v>
      </c>
      <c r="B28" s="520"/>
      <c r="C28" s="520"/>
      <c r="D28" s="520"/>
      <c r="E28" s="521"/>
      <c r="F28" s="548" t="s">
        <v>53</v>
      </c>
      <c r="G28" s="523">
        <v>1500000</v>
      </c>
      <c r="H28" s="549">
        <v>43931</v>
      </c>
      <c r="I28" s="524">
        <v>44085</v>
      </c>
      <c r="J28" s="550">
        <f t="shared" si="0"/>
        <v>0.99766880666666669</v>
      </c>
      <c r="K28" s="527">
        <v>1496503.21</v>
      </c>
      <c r="L28" s="800" t="s">
        <v>572</v>
      </c>
    </row>
    <row r="29" spans="1:12" s="482" customFormat="1" ht="15.6" customHeight="1" x14ac:dyDescent="0.2">
      <c r="A29" s="536" t="s">
        <v>306</v>
      </c>
      <c r="B29" s="537" t="s">
        <v>307</v>
      </c>
      <c r="C29" s="537"/>
      <c r="D29" s="537"/>
      <c r="E29" s="538"/>
      <c r="F29" s="537"/>
      <c r="G29" s="540"/>
      <c r="H29" s="551"/>
      <c r="I29" s="541"/>
      <c r="J29" s="552"/>
      <c r="K29" s="543"/>
      <c r="L29" s="795"/>
    </row>
    <row r="30" spans="1:12" s="482" customFormat="1" ht="15.6" customHeight="1" x14ac:dyDescent="0.2">
      <c r="A30" s="528" t="s">
        <v>380</v>
      </c>
      <c r="B30" s="529"/>
      <c r="C30" s="529"/>
      <c r="D30" s="529"/>
      <c r="E30" s="530"/>
      <c r="F30" s="553" t="s">
        <v>116</v>
      </c>
      <c r="G30" s="532">
        <v>1500000</v>
      </c>
      <c r="H30" s="554">
        <v>44014</v>
      </c>
      <c r="I30" s="533">
        <v>44129</v>
      </c>
      <c r="J30" s="555">
        <f t="shared" si="0"/>
        <v>0.99586384000000006</v>
      </c>
      <c r="K30" s="535">
        <v>1493795.76</v>
      </c>
      <c r="L30" s="794" t="s">
        <v>546</v>
      </c>
    </row>
    <row r="31" spans="1:12" s="482" customFormat="1" ht="15.6" customHeight="1" x14ac:dyDescent="0.2">
      <c r="A31" s="528" t="s">
        <v>308</v>
      </c>
      <c r="B31" s="529" t="s">
        <v>309</v>
      </c>
      <c r="C31" s="529"/>
      <c r="D31" s="529"/>
      <c r="E31" s="530"/>
      <c r="F31" s="529"/>
      <c r="G31" s="532"/>
      <c r="H31" s="554"/>
      <c r="I31" s="533"/>
      <c r="J31" s="555"/>
      <c r="K31" s="535"/>
      <c r="L31" s="796"/>
    </row>
    <row r="32" spans="1:12" s="482" customFormat="1" ht="15.6" customHeight="1" x14ac:dyDescent="0.2">
      <c r="A32" s="519" t="s">
        <v>381</v>
      </c>
      <c r="B32" s="520"/>
      <c r="C32" s="520"/>
      <c r="D32" s="520"/>
      <c r="E32" s="521"/>
      <c r="F32" s="548" t="s">
        <v>92</v>
      </c>
      <c r="G32" s="523"/>
      <c r="H32" s="549"/>
      <c r="I32" s="524"/>
      <c r="J32" s="550"/>
      <c r="K32" s="527">
        <v>0</v>
      </c>
      <c r="L32" s="818" t="s">
        <v>510</v>
      </c>
    </row>
    <row r="33" spans="1:15" s="482" customFormat="1" ht="15.6" customHeight="1" x14ac:dyDescent="0.2">
      <c r="A33" s="536" t="s">
        <v>310</v>
      </c>
      <c r="B33" s="537" t="s">
        <v>311</v>
      </c>
      <c r="C33" s="537"/>
      <c r="D33" s="537"/>
      <c r="E33" s="538"/>
      <c r="F33" s="537"/>
      <c r="G33" s="540"/>
      <c r="H33" s="551"/>
      <c r="I33" s="541"/>
      <c r="J33" s="552"/>
      <c r="K33" s="543"/>
      <c r="L33" s="819"/>
    </row>
    <row r="34" spans="1:15" s="482" customFormat="1" ht="15.6" customHeight="1" x14ac:dyDescent="0.2">
      <c r="A34" s="519" t="s">
        <v>382</v>
      </c>
      <c r="B34" s="520"/>
      <c r="C34" s="520"/>
      <c r="D34" s="520"/>
      <c r="E34" s="521"/>
      <c r="F34" s="548" t="s">
        <v>53</v>
      </c>
      <c r="G34" s="523"/>
      <c r="H34" s="549"/>
      <c r="I34" s="524"/>
      <c r="J34" s="550"/>
      <c r="K34" s="527">
        <v>0</v>
      </c>
      <c r="L34" s="818" t="s">
        <v>510</v>
      </c>
    </row>
    <row r="35" spans="1:15" s="482" customFormat="1" ht="15.6" customHeight="1" x14ac:dyDescent="0.2">
      <c r="A35" s="536" t="s">
        <v>312</v>
      </c>
      <c r="B35" s="537" t="s">
        <v>313</v>
      </c>
      <c r="C35" s="537"/>
      <c r="D35" s="537"/>
      <c r="E35" s="538"/>
      <c r="F35" s="537"/>
      <c r="G35" s="540"/>
      <c r="H35" s="551"/>
      <c r="I35" s="541"/>
      <c r="J35" s="552"/>
      <c r="K35" s="543"/>
      <c r="L35" s="819"/>
    </row>
    <row r="36" spans="1:15" s="482" customFormat="1" ht="15.6" customHeight="1" x14ac:dyDescent="0.2">
      <c r="A36" s="528" t="s">
        <v>383</v>
      </c>
      <c r="B36" s="529"/>
      <c r="C36" s="529"/>
      <c r="D36" s="529"/>
      <c r="E36" s="530"/>
      <c r="F36" s="553" t="s">
        <v>201</v>
      </c>
      <c r="G36" s="532">
        <v>3000000</v>
      </c>
      <c r="H36" s="554" t="s">
        <v>501</v>
      </c>
      <c r="I36" s="533" t="s">
        <v>512</v>
      </c>
      <c r="J36" s="699">
        <f t="shared" si="0"/>
        <v>0.81753922333333329</v>
      </c>
      <c r="K36" s="535">
        <v>2452617.67</v>
      </c>
      <c r="L36" s="800" t="s">
        <v>500</v>
      </c>
    </row>
    <row r="37" spans="1:15" s="482" customFormat="1" ht="15.6" customHeight="1" x14ac:dyDescent="0.2">
      <c r="A37" s="536" t="s">
        <v>315</v>
      </c>
      <c r="B37" s="537" t="s">
        <v>316</v>
      </c>
      <c r="C37" s="537"/>
      <c r="D37" s="537"/>
      <c r="E37" s="538"/>
      <c r="F37" s="537"/>
      <c r="G37" s="540"/>
      <c r="H37" s="556"/>
      <c r="I37" s="543"/>
      <c r="J37" s="700"/>
      <c r="K37" s="543"/>
      <c r="L37" s="795"/>
    </row>
    <row r="38" spans="1:15" s="482" customFormat="1" ht="15.6" customHeight="1" x14ac:dyDescent="0.2">
      <c r="A38" s="528" t="s">
        <v>384</v>
      </c>
      <c r="B38" s="529"/>
      <c r="C38" s="529"/>
      <c r="D38" s="529"/>
      <c r="E38" s="530"/>
      <c r="F38" s="531" t="s">
        <v>164</v>
      </c>
      <c r="G38" s="532">
        <v>4000000</v>
      </c>
      <c r="H38" s="535" t="s">
        <v>496</v>
      </c>
      <c r="I38" s="535" t="s">
        <v>497</v>
      </c>
      <c r="J38" s="701">
        <f t="shared" si="0"/>
        <v>2.5245750000000001E-2</v>
      </c>
      <c r="K38" s="535">
        <v>100983</v>
      </c>
      <c r="L38" s="794" t="s">
        <v>542</v>
      </c>
    </row>
    <row r="39" spans="1:15" s="482" customFormat="1" ht="15.6" customHeight="1" x14ac:dyDescent="0.2">
      <c r="A39" s="528" t="s">
        <v>317</v>
      </c>
      <c r="B39" s="529" t="s">
        <v>318</v>
      </c>
      <c r="C39" s="529"/>
      <c r="D39" s="529"/>
      <c r="E39" s="530"/>
      <c r="F39" s="529"/>
      <c r="G39" s="532"/>
      <c r="H39" s="557"/>
      <c r="I39" s="535"/>
      <c r="J39" s="699"/>
      <c r="K39" s="535"/>
      <c r="L39" s="795"/>
    </row>
    <row r="40" spans="1:15" s="482" customFormat="1" ht="15.6" customHeight="1" x14ac:dyDescent="0.2">
      <c r="A40" s="519" t="s">
        <v>385</v>
      </c>
      <c r="B40" s="520"/>
      <c r="C40" s="520"/>
      <c r="D40" s="520"/>
      <c r="E40" s="521"/>
      <c r="F40" s="548" t="s">
        <v>139</v>
      </c>
      <c r="G40" s="523">
        <v>2000000</v>
      </c>
      <c r="H40" s="558" t="s">
        <v>495</v>
      </c>
      <c r="I40" s="527" t="s">
        <v>502</v>
      </c>
      <c r="J40" s="702">
        <f t="shared" si="0"/>
        <v>0.970303845</v>
      </c>
      <c r="K40" s="527">
        <v>1940607.69</v>
      </c>
      <c r="L40" s="800" t="s">
        <v>545</v>
      </c>
    </row>
    <row r="41" spans="1:15" s="482" customFormat="1" ht="15.6" customHeight="1" x14ac:dyDescent="0.2">
      <c r="A41" s="536" t="s">
        <v>319</v>
      </c>
      <c r="B41" s="537" t="s">
        <v>320</v>
      </c>
      <c r="C41" s="537"/>
      <c r="D41" s="537"/>
      <c r="E41" s="538"/>
      <c r="F41" s="537"/>
      <c r="G41" s="540"/>
      <c r="H41" s="556"/>
      <c r="I41" s="543"/>
      <c r="J41" s="700"/>
      <c r="K41" s="543"/>
      <c r="L41" s="795"/>
    </row>
    <row r="42" spans="1:15" s="482" customFormat="1" ht="15.6" customHeight="1" x14ac:dyDescent="0.2">
      <c r="A42" s="528" t="s">
        <v>386</v>
      </c>
      <c r="B42" s="529"/>
      <c r="C42" s="529"/>
      <c r="D42" s="529"/>
      <c r="E42" s="530"/>
      <c r="F42" s="531" t="s">
        <v>78</v>
      </c>
      <c r="G42" s="532">
        <v>4000000</v>
      </c>
      <c r="H42" s="535" t="s">
        <v>495</v>
      </c>
      <c r="I42" s="533">
        <v>44204</v>
      </c>
      <c r="J42" s="701">
        <f t="shared" si="0"/>
        <v>0.98498870250000004</v>
      </c>
      <c r="K42" s="535">
        <v>3939954.81</v>
      </c>
      <c r="L42" s="800" t="s">
        <v>494</v>
      </c>
    </row>
    <row r="43" spans="1:15" s="485" customFormat="1" ht="15.6" customHeight="1" x14ac:dyDescent="0.2">
      <c r="A43" s="528" t="s">
        <v>321</v>
      </c>
      <c r="B43" s="529" t="s">
        <v>322</v>
      </c>
      <c r="C43" s="529"/>
      <c r="D43" s="529"/>
      <c r="E43" s="530"/>
      <c r="F43" s="559"/>
      <c r="G43" s="532"/>
      <c r="H43" s="557"/>
      <c r="I43" s="535"/>
      <c r="J43" s="699"/>
      <c r="K43" s="535"/>
      <c r="L43" s="795"/>
      <c r="M43" s="482"/>
      <c r="N43" s="482"/>
      <c r="O43" s="482"/>
    </row>
    <row r="44" spans="1:15" s="482" customFormat="1" ht="15.6" customHeight="1" x14ac:dyDescent="0.2">
      <c r="A44" s="519" t="s">
        <v>387</v>
      </c>
      <c r="B44" s="520"/>
      <c r="C44" s="520"/>
      <c r="D44" s="520"/>
      <c r="E44" s="521"/>
      <c r="F44" s="548" t="s">
        <v>201</v>
      </c>
      <c r="G44" s="523">
        <v>2000000</v>
      </c>
      <c r="H44" s="549">
        <v>44014</v>
      </c>
      <c r="I44" s="524">
        <v>44110</v>
      </c>
      <c r="J44" s="702">
        <f t="shared" si="0"/>
        <v>0.99087272999999998</v>
      </c>
      <c r="K44" s="560">
        <v>1981745.46</v>
      </c>
      <c r="L44" s="800" t="s">
        <v>544</v>
      </c>
    </row>
    <row r="45" spans="1:15" s="482" customFormat="1" ht="15.6" customHeight="1" x14ac:dyDescent="0.2">
      <c r="A45" s="528" t="s">
        <v>312</v>
      </c>
      <c r="B45" s="529" t="s">
        <v>323</v>
      </c>
      <c r="C45" s="529"/>
      <c r="D45" s="529"/>
      <c r="E45" s="530"/>
      <c r="F45" s="529"/>
      <c r="G45" s="532"/>
      <c r="H45" s="554"/>
      <c r="I45" s="533"/>
      <c r="J45" s="699"/>
      <c r="K45" s="561"/>
      <c r="L45" s="795"/>
    </row>
    <row r="46" spans="1:15" s="482" customFormat="1" ht="15.6" customHeight="1" x14ac:dyDescent="0.2">
      <c r="A46" s="519" t="s">
        <v>388</v>
      </c>
      <c r="B46" s="520"/>
      <c r="C46" s="520"/>
      <c r="D46" s="520"/>
      <c r="E46" s="521"/>
      <c r="F46" s="548" t="s">
        <v>116</v>
      </c>
      <c r="G46" s="523">
        <v>2000000</v>
      </c>
      <c r="H46" s="562">
        <v>44014</v>
      </c>
      <c r="I46" s="563">
        <v>44131</v>
      </c>
      <c r="J46" s="702">
        <f t="shared" si="0"/>
        <v>0.82260898500000001</v>
      </c>
      <c r="K46" s="527">
        <v>1645217.97</v>
      </c>
      <c r="L46" s="794" t="s">
        <v>547</v>
      </c>
    </row>
    <row r="47" spans="1:15" s="482" customFormat="1" ht="15.6" customHeight="1" x14ac:dyDescent="0.2">
      <c r="A47" s="536" t="s">
        <v>324</v>
      </c>
      <c r="B47" s="537" t="s">
        <v>325</v>
      </c>
      <c r="C47" s="537"/>
      <c r="D47" s="537"/>
      <c r="E47" s="538"/>
      <c r="F47" s="537"/>
      <c r="G47" s="540"/>
      <c r="H47" s="551"/>
      <c r="I47" s="541"/>
      <c r="J47" s="700"/>
      <c r="K47" s="543"/>
      <c r="L47" s="796"/>
    </row>
    <row r="48" spans="1:15" s="482" customFormat="1" ht="15.6" customHeight="1" x14ac:dyDescent="0.2">
      <c r="A48" s="528" t="s">
        <v>389</v>
      </c>
      <c r="B48" s="529"/>
      <c r="C48" s="529"/>
      <c r="D48" s="529"/>
      <c r="E48" s="530"/>
      <c r="F48" s="553" t="s">
        <v>53</v>
      </c>
      <c r="G48" s="532">
        <v>4000000</v>
      </c>
      <c r="H48" s="554" t="s">
        <v>496</v>
      </c>
      <c r="I48" s="533">
        <v>44184</v>
      </c>
      <c r="J48" s="699">
        <f t="shared" si="0"/>
        <v>0.98547480500000006</v>
      </c>
      <c r="K48" s="535">
        <v>3941899.22</v>
      </c>
      <c r="L48" s="834" t="s">
        <v>577</v>
      </c>
    </row>
    <row r="49" spans="1:15" s="482" customFormat="1" ht="15.6" customHeight="1" x14ac:dyDescent="0.2">
      <c r="A49" s="536" t="s">
        <v>326</v>
      </c>
      <c r="B49" s="537" t="s">
        <v>327</v>
      </c>
      <c r="C49" s="537"/>
      <c r="D49" s="537"/>
      <c r="E49" s="538"/>
      <c r="F49" s="537"/>
      <c r="G49" s="540"/>
      <c r="H49" s="551"/>
      <c r="I49" s="541"/>
      <c r="J49" s="700"/>
      <c r="K49" s="543"/>
      <c r="L49" s="835"/>
    </row>
    <row r="50" spans="1:15" s="482" customFormat="1" ht="15.6" customHeight="1" x14ac:dyDescent="0.2">
      <c r="A50" s="528" t="s">
        <v>390</v>
      </c>
      <c r="B50" s="529"/>
      <c r="C50" s="529"/>
      <c r="D50" s="529"/>
      <c r="E50" s="530"/>
      <c r="F50" s="531" t="s">
        <v>90</v>
      </c>
      <c r="G50" s="532">
        <v>4000000</v>
      </c>
      <c r="H50" s="533" t="s">
        <v>496</v>
      </c>
      <c r="I50" s="533">
        <v>44200</v>
      </c>
      <c r="J50" s="699">
        <f t="shared" si="0"/>
        <v>0.9924131625</v>
      </c>
      <c r="K50" s="535">
        <v>3969652.65</v>
      </c>
      <c r="L50" s="794" t="s">
        <v>494</v>
      </c>
      <c r="M50" s="482" t="s">
        <v>285</v>
      </c>
    </row>
    <row r="51" spans="1:15" s="482" customFormat="1" ht="15.6" customHeight="1" x14ac:dyDescent="0.2">
      <c r="A51" s="536" t="s">
        <v>328</v>
      </c>
      <c r="B51" s="537" t="s">
        <v>329</v>
      </c>
      <c r="C51" s="537"/>
      <c r="D51" s="537"/>
      <c r="E51" s="538"/>
      <c r="F51" s="537"/>
      <c r="G51" s="540"/>
      <c r="H51" s="564"/>
      <c r="I51" s="565"/>
      <c r="J51" s="700"/>
      <c r="K51" s="543"/>
      <c r="L51" s="796"/>
    </row>
    <row r="52" spans="1:15" s="482" customFormat="1" ht="15.6" customHeight="1" x14ac:dyDescent="0.2">
      <c r="A52" s="528" t="s">
        <v>391</v>
      </c>
      <c r="B52" s="529"/>
      <c r="C52" s="529"/>
      <c r="D52" s="529"/>
      <c r="E52" s="530"/>
      <c r="F52" s="531" t="s">
        <v>112</v>
      </c>
      <c r="G52" s="532">
        <v>2000000</v>
      </c>
      <c r="H52" s="533">
        <v>44014</v>
      </c>
      <c r="I52" s="533" t="s">
        <v>499</v>
      </c>
      <c r="J52" s="701">
        <f t="shared" si="0"/>
        <v>0.96287606000000003</v>
      </c>
      <c r="K52" s="535">
        <v>1925752.12</v>
      </c>
      <c r="L52" s="800" t="s">
        <v>509</v>
      </c>
      <c r="M52" s="485"/>
      <c r="N52" s="485"/>
      <c r="O52" s="485"/>
    </row>
    <row r="53" spans="1:15" s="482" customFormat="1" ht="15.6" customHeight="1" x14ac:dyDescent="0.2">
      <c r="A53" s="536" t="s">
        <v>330</v>
      </c>
      <c r="B53" s="537" t="s">
        <v>331</v>
      </c>
      <c r="C53" s="537"/>
      <c r="D53" s="537"/>
      <c r="E53" s="538"/>
      <c r="F53" s="537"/>
      <c r="G53" s="540"/>
      <c r="H53" s="551"/>
      <c r="I53" s="541"/>
      <c r="J53" s="700"/>
      <c r="K53" s="543"/>
      <c r="L53" s="795"/>
    </row>
    <row r="54" spans="1:15" s="482" customFormat="1" ht="15.6" customHeight="1" x14ac:dyDescent="0.2">
      <c r="A54" s="528" t="s">
        <v>392</v>
      </c>
      <c r="B54" s="529"/>
      <c r="C54" s="529"/>
      <c r="D54" s="529"/>
      <c r="E54" s="530"/>
      <c r="F54" s="566" t="s">
        <v>78</v>
      </c>
      <c r="G54" s="532">
        <v>4000000</v>
      </c>
      <c r="H54" s="535" t="s">
        <v>495</v>
      </c>
      <c r="I54" s="533">
        <v>44177</v>
      </c>
      <c r="J54" s="701">
        <f t="shared" si="0"/>
        <v>0.9655806225000001</v>
      </c>
      <c r="K54" s="561">
        <v>3862322.49</v>
      </c>
      <c r="L54" s="794" t="s">
        <v>494</v>
      </c>
    </row>
    <row r="55" spans="1:15" s="482" customFormat="1" ht="15.6" customHeight="1" x14ac:dyDescent="0.2">
      <c r="A55" s="536" t="s">
        <v>332</v>
      </c>
      <c r="B55" s="537" t="s">
        <v>333</v>
      </c>
      <c r="C55" s="537"/>
      <c r="D55" s="537"/>
      <c r="E55" s="538"/>
      <c r="F55" s="537"/>
      <c r="G55" s="540"/>
      <c r="H55" s="556"/>
      <c r="I55" s="543"/>
      <c r="J55" s="700"/>
      <c r="K55" s="543"/>
      <c r="L55" s="796"/>
    </row>
    <row r="56" spans="1:15" s="482" customFormat="1" ht="30.95" customHeight="1" x14ac:dyDescent="0.2">
      <c r="A56" s="536" t="s">
        <v>393</v>
      </c>
      <c r="B56" s="537"/>
      <c r="C56" s="537"/>
      <c r="D56" s="537"/>
      <c r="E56" s="538"/>
      <c r="F56" s="539" t="s">
        <v>357</v>
      </c>
      <c r="G56" s="540">
        <v>4000000</v>
      </c>
      <c r="H56" s="541">
        <v>44014</v>
      </c>
      <c r="I56" s="541">
        <v>44192</v>
      </c>
      <c r="J56" s="701">
        <f t="shared" si="0"/>
        <v>0.96212081499999991</v>
      </c>
      <c r="K56" s="543">
        <v>3848483.26</v>
      </c>
      <c r="L56" s="727" t="s">
        <v>500</v>
      </c>
    </row>
    <row r="57" spans="1:15" s="482" customFormat="1" ht="30.95" customHeight="1" x14ac:dyDescent="0.2">
      <c r="A57" s="567" t="s">
        <v>394</v>
      </c>
      <c r="B57" s="568"/>
      <c r="C57" s="568"/>
      <c r="D57" s="568"/>
      <c r="E57" s="569"/>
      <c r="F57" s="570" t="s">
        <v>92</v>
      </c>
      <c r="G57" s="571">
        <v>4000000</v>
      </c>
      <c r="H57" s="572">
        <v>44014</v>
      </c>
      <c r="I57" s="572">
        <v>44220</v>
      </c>
      <c r="J57" s="703">
        <f t="shared" si="0"/>
        <v>0.99552399250000001</v>
      </c>
      <c r="K57" s="695">
        <v>3982095.97</v>
      </c>
      <c r="L57" s="694" t="s">
        <v>494</v>
      </c>
    </row>
    <row r="58" spans="1:15" s="482" customFormat="1" ht="30.95" customHeight="1" x14ac:dyDescent="0.2">
      <c r="A58" s="567" t="s">
        <v>395</v>
      </c>
      <c r="B58" s="568"/>
      <c r="C58" s="568"/>
      <c r="D58" s="568"/>
      <c r="E58" s="569"/>
      <c r="F58" s="570" t="s">
        <v>53</v>
      </c>
      <c r="G58" s="571">
        <v>1000000</v>
      </c>
      <c r="H58" s="572">
        <v>43931</v>
      </c>
      <c r="I58" s="572">
        <v>44063</v>
      </c>
      <c r="J58" s="703">
        <f t="shared" si="0"/>
        <v>0.98883878000000003</v>
      </c>
      <c r="K58" s="695">
        <v>988838.78</v>
      </c>
      <c r="L58" s="694" t="s">
        <v>569</v>
      </c>
    </row>
    <row r="59" spans="1:15" s="482" customFormat="1" ht="30.95" customHeight="1" x14ac:dyDescent="0.2">
      <c r="A59" s="567" t="s">
        <v>396</v>
      </c>
      <c r="B59" s="568"/>
      <c r="C59" s="568"/>
      <c r="D59" s="568"/>
      <c r="E59" s="569"/>
      <c r="F59" s="570" t="s">
        <v>357</v>
      </c>
      <c r="G59" s="571">
        <v>1000000</v>
      </c>
      <c r="H59" s="572">
        <v>44014</v>
      </c>
      <c r="I59" s="572">
        <v>44138</v>
      </c>
      <c r="J59" s="703">
        <f t="shared" si="0"/>
        <v>2.9431099999999998E-2</v>
      </c>
      <c r="K59" s="695">
        <v>29431.1</v>
      </c>
      <c r="L59" s="727" t="s">
        <v>574</v>
      </c>
    </row>
    <row r="60" spans="1:15" s="482" customFormat="1" ht="30.95" customHeight="1" x14ac:dyDescent="0.2">
      <c r="A60" s="567" t="s">
        <v>397</v>
      </c>
      <c r="B60" s="568"/>
      <c r="C60" s="568"/>
      <c r="D60" s="568"/>
      <c r="E60" s="569"/>
      <c r="F60" s="570" t="s">
        <v>53</v>
      </c>
      <c r="G60" s="571">
        <v>4000000</v>
      </c>
      <c r="H60" s="572">
        <v>44014</v>
      </c>
      <c r="I60" s="572">
        <v>44127</v>
      </c>
      <c r="J60" s="703">
        <f t="shared" si="0"/>
        <v>0.35815671000000004</v>
      </c>
      <c r="K60" s="695">
        <v>1432626.84</v>
      </c>
      <c r="L60" s="694" t="s">
        <v>543</v>
      </c>
    </row>
    <row r="61" spans="1:15" s="482" customFormat="1" ht="17.25" customHeight="1" x14ac:dyDescent="0.2">
      <c r="A61" s="519" t="s">
        <v>398</v>
      </c>
      <c r="B61" s="520"/>
      <c r="C61" s="520"/>
      <c r="D61" s="520"/>
      <c r="E61" s="521"/>
      <c r="F61" s="518" t="s">
        <v>164</v>
      </c>
      <c r="G61" s="523">
        <v>1500000</v>
      </c>
      <c r="H61" s="524" t="s">
        <v>496</v>
      </c>
      <c r="I61" s="524" t="s">
        <v>498</v>
      </c>
      <c r="J61" s="704">
        <f t="shared" si="0"/>
        <v>2.4905033333333337E-2</v>
      </c>
      <c r="K61" s="573">
        <v>37357.550000000003</v>
      </c>
      <c r="L61" s="794" t="s">
        <v>508</v>
      </c>
    </row>
    <row r="62" spans="1:15" s="482" customFormat="1" ht="17.25" customHeight="1" x14ac:dyDescent="0.2">
      <c r="A62" s="536"/>
      <c r="B62" s="537" t="s">
        <v>164</v>
      </c>
      <c r="C62" s="537"/>
      <c r="D62" s="537"/>
      <c r="E62" s="538"/>
      <c r="F62" s="537"/>
      <c r="G62" s="540"/>
      <c r="H62" s="551"/>
      <c r="I62" s="541"/>
      <c r="J62" s="700"/>
      <c r="K62" s="574"/>
      <c r="L62" s="795"/>
    </row>
    <row r="63" spans="1:15" s="482" customFormat="1" ht="15.6" customHeight="1" x14ac:dyDescent="0.2">
      <c r="A63" s="528" t="s">
        <v>399</v>
      </c>
      <c r="B63" s="529"/>
      <c r="C63" s="529"/>
      <c r="D63" s="529"/>
      <c r="E63" s="530"/>
      <c r="F63" s="526" t="s">
        <v>78</v>
      </c>
      <c r="G63" s="532">
        <v>3000000</v>
      </c>
      <c r="H63" s="535" t="s">
        <v>495</v>
      </c>
      <c r="I63" s="533" t="s">
        <v>565</v>
      </c>
      <c r="J63" s="701">
        <f t="shared" si="0"/>
        <v>0.99507908000000012</v>
      </c>
      <c r="K63" s="561">
        <v>2985237.24</v>
      </c>
      <c r="L63" s="794" t="s">
        <v>564</v>
      </c>
    </row>
    <row r="64" spans="1:15" s="482" customFormat="1" ht="15.6" customHeight="1" x14ac:dyDescent="0.2">
      <c r="A64" s="528" t="s">
        <v>324</v>
      </c>
      <c r="B64" s="529" t="s">
        <v>78</v>
      </c>
      <c r="C64" s="529"/>
      <c r="D64" s="529"/>
      <c r="E64" s="530"/>
      <c r="F64" s="529"/>
      <c r="G64" s="532"/>
      <c r="H64" s="557"/>
      <c r="I64" s="535"/>
      <c r="J64" s="699"/>
      <c r="K64" s="561"/>
      <c r="L64" s="796"/>
    </row>
    <row r="65" spans="1:12" s="482" customFormat="1" ht="15.6" customHeight="1" x14ac:dyDescent="0.2">
      <c r="A65" s="519" t="s">
        <v>400</v>
      </c>
      <c r="B65" s="520"/>
      <c r="C65" s="520"/>
      <c r="D65" s="520"/>
      <c r="E65" s="521"/>
      <c r="F65" s="548" t="s">
        <v>90</v>
      </c>
      <c r="G65" s="523">
        <v>2000000</v>
      </c>
      <c r="H65" s="558"/>
      <c r="I65" s="527"/>
      <c r="J65" s="702">
        <f t="shared" si="0"/>
        <v>0.93113654000000001</v>
      </c>
      <c r="K65" s="696">
        <v>1862273.08</v>
      </c>
      <c r="L65" s="800" t="s">
        <v>367</v>
      </c>
    </row>
    <row r="66" spans="1:12" s="482" customFormat="1" ht="15.6" customHeight="1" x14ac:dyDescent="0.2">
      <c r="A66" s="536" t="s">
        <v>335</v>
      </c>
      <c r="B66" s="537" t="s">
        <v>358</v>
      </c>
      <c r="C66" s="537"/>
      <c r="D66" s="537"/>
      <c r="E66" s="538"/>
      <c r="F66" s="537"/>
      <c r="G66" s="540"/>
      <c r="H66" s="556"/>
      <c r="I66" s="543"/>
      <c r="J66" s="700"/>
      <c r="K66" s="574"/>
      <c r="L66" s="795"/>
    </row>
    <row r="67" spans="1:12" s="482" customFormat="1" ht="30.95" customHeight="1" x14ac:dyDescent="0.2">
      <c r="A67" s="528" t="s">
        <v>401</v>
      </c>
      <c r="B67" s="529"/>
      <c r="C67" s="529"/>
      <c r="D67" s="529"/>
      <c r="E67" s="530"/>
      <c r="F67" s="531" t="s">
        <v>90</v>
      </c>
      <c r="G67" s="532">
        <v>1700000</v>
      </c>
      <c r="H67" s="533">
        <v>44138</v>
      </c>
      <c r="I67" s="533">
        <v>44228</v>
      </c>
      <c r="J67" s="701">
        <f t="shared" si="0"/>
        <v>0.55588595882352942</v>
      </c>
      <c r="K67" s="561">
        <v>945006.13</v>
      </c>
      <c r="L67" s="544" t="s">
        <v>367</v>
      </c>
    </row>
    <row r="68" spans="1:12" s="482" customFormat="1" ht="15.6" customHeight="1" x14ac:dyDescent="0.2">
      <c r="A68" s="519" t="s">
        <v>402</v>
      </c>
      <c r="B68" s="520"/>
      <c r="C68" s="520"/>
      <c r="D68" s="520"/>
      <c r="E68" s="521"/>
      <c r="F68" s="548" t="s">
        <v>116</v>
      </c>
      <c r="G68" s="523">
        <v>1000000</v>
      </c>
      <c r="H68" s="549">
        <v>44130</v>
      </c>
      <c r="I68" s="524">
        <v>44228</v>
      </c>
      <c r="J68" s="702">
        <f t="shared" si="0"/>
        <v>0.55165192000000007</v>
      </c>
      <c r="K68" s="573">
        <v>551651.92000000004</v>
      </c>
      <c r="L68" s="800" t="s">
        <v>367</v>
      </c>
    </row>
    <row r="69" spans="1:12" s="482" customFormat="1" ht="15.6" customHeight="1" x14ac:dyDescent="0.2">
      <c r="A69" s="536" t="s">
        <v>332</v>
      </c>
      <c r="B69" s="537" t="s">
        <v>336</v>
      </c>
      <c r="C69" s="537"/>
      <c r="D69" s="537"/>
      <c r="E69" s="538"/>
      <c r="F69" s="537"/>
      <c r="G69" s="540"/>
      <c r="H69" s="556"/>
      <c r="I69" s="543"/>
      <c r="J69" s="700"/>
      <c r="K69" s="574"/>
      <c r="L69" s="795"/>
    </row>
    <row r="70" spans="1:12" s="482" customFormat="1" ht="15.6" customHeight="1" x14ac:dyDescent="0.2">
      <c r="A70" s="519" t="s">
        <v>505</v>
      </c>
      <c r="B70" s="520"/>
      <c r="C70" s="520"/>
      <c r="D70" s="520"/>
      <c r="E70" s="521"/>
      <c r="F70" s="522"/>
      <c r="G70" s="523"/>
      <c r="H70" s="527"/>
      <c r="I70" s="527"/>
      <c r="J70" s="704"/>
      <c r="K70" s="573"/>
      <c r="L70" s="797" t="s">
        <v>506</v>
      </c>
    </row>
    <row r="71" spans="1:12" s="482" customFormat="1" ht="15.6" customHeight="1" x14ac:dyDescent="0.2">
      <c r="A71" s="528"/>
      <c r="B71" s="529"/>
      <c r="C71" s="529"/>
      <c r="D71" s="529"/>
      <c r="E71" s="530" t="s">
        <v>532</v>
      </c>
      <c r="F71" s="553"/>
      <c r="G71" s="532">
        <f>5383236.65-5000000</f>
        <v>383236.65000000037</v>
      </c>
      <c r="H71" s="535"/>
      <c r="I71" s="535"/>
      <c r="J71" s="701">
        <f>+K71/G71</f>
        <v>0</v>
      </c>
      <c r="K71" s="561">
        <v>0</v>
      </c>
      <c r="L71" s="798"/>
    </row>
    <row r="72" spans="1:12" s="482" customFormat="1" ht="15.6" customHeight="1" x14ac:dyDescent="0.2">
      <c r="A72" s="536"/>
      <c r="B72" s="537"/>
      <c r="C72" s="537"/>
      <c r="D72" s="537"/>
      <c r="E72" s="538" t="s">
        <v>533</v>
      </c>
      <c r="F72" s="575"/>
      <c r="G72" s="540">
        <v>935281.2</v>
      </c>
      <c r="H72" s="556"/>
      <c r="I72" s="543"/>
      <c r="J72" s="649">
        <f>+K72/G72</f>
        <v>0</v>
      </c>
      <c r="K72" s="574">
        <v>0</v>
      </c>
      <c r="L72" s="799"/>
    </row>
    <row r="73" spans="1:12" s="482" customFormat="1" ht="30.95" customHeight="1" x14ac:dyDescent="0.2">
      <c r="A73" s="536" t="s">
        <v>403</v>
      </c>
      <c r="B73" s="537"/>
      <c r="C73" s="537"/>
      <c r="D73" s="537"/>
      <c r="E73" s="538"/>
      <c r="F73" s="539" t="s">
        <v>200</v>
      </c>
      <c r="G73" s="540">
        <f>10000000-10000000</f>
        <v>0</v>
      </c>
      <c r="H73" s="543"/>
      <c r="I73" s="543"/>
      <c r="J73" s="649"/>
      <c r="K73" s="574">
        <v>0</v>
      </c>
      <c r="L73" s="727" t="s">
        <v>521</v>
      </c>
    </row>
    <row r="74" spans="1:12" s="472" customFormat="1" ht="17.100000000000001" customHeight="1" x14ac:dyDescent="0.2">
      <c r="A74" s="839" t="s">
        <v>251</v>
      </c>
      <c r="B74" s="840"/>
      <c r="C74" s="840"/>
      <c r="D74" s="840"/>
      <c r="E74" s="841"/>
      <c r="F74" s="570"/>
      <c r="G74" s="576">
        <f>SUM(G13:G73)</f>
        <v>83368517.850000009</v>
      </c>
      <c r="H74" s="577"/>
      <c r="I74" s="577"/>
      <c r="J74" s="705"/>
      <c r="K74" s="576">
        <f>SUM(K13:K73)</f>
        <v>67802964.230000004</v>
      </c>
      <c r="L74" s="545"/>
    </row>
    <row r="75" spans="1:12" ht="12.95" customHeight="1" x14ac:dyDescent="0.2">
      <c r="A75" s="578" t="s">
        <v>22</v>
      </c>
      <c r="B75" s="579"/>
      <c r="C75" s="580"/>
      <c r="D75" s="581"/>
      <c r="E75" s="582"/>
      <c r="F75" s="583"/>
      <c r="G75" s="584"/>
      <c r="H75" s="585"/>
      <c r="I75" s="577"/>
      <c r="J75" s="705"/>
      <c r="K75" s="584"/>
      <c r="L75" s="546"/>
    </row>
    <row r="76" spans="1:12" ht="30.95" customHeight="1" x14ac:dyDescent="0.2">
      <c r="A76" s="567" t="s">
        <v>404</v>
      </c>
      <c r="B76" s="579"/>
      <c r="C76" s="580"/>
      <c r="D76" s="581"/>
      <c r="E76" s="582"/>
      <c r="F76" s="586" t="s">
        <v>29</v>
      </c>
      <c r="G76" s="545">
        <v>28917741</v>
      </c>
      <c r="H76" s="585"/>
      <c r="I76" s="577"/>
      <c r="J76" s="703">
        <f t="shared" ref="J76:J77" si="1">+K76/G76</f>
        <v>0.89941830691408442</v>
      </c>
      <c r="K76" s="697">
        <v>26009145.650000002</v>
      </c>
      <c r="L76" s="544" t="s">
        <v>367</v>
      </c>
    </row>
    <row r="77" spans="1:12" ht="30.95" customHeight="1" x14ac:dyDescent="0.2">
      <c r="A77" s="567" t="s">
        <v>405</v>
      </c>
      <c r="B77" s="579"/>
      <c r="C77" s="580"/>
      <c r="D77" s="581"/>
      <c r="E77" s="582"/>
      <c r="F77" s="586" t="s">
        <v>29</v>
      </c>
      <c r="G77" s="545">
        <v>28584329</v>
      </c>
      <c r="H77" s="585"/>
      <c r="I77" s="577"/>
      <c r="J77" s="703">
        <f t="shared" si="1"/>
        <v>0.94320178444629577</v>
      </c>
      <c r="K77" s="697">
        <v>26960790.120000001</v>
      </c>
      <c r="L77" s="544" t="s">
        <v>367</v>
      </c>
    </row>
    <row r="78" spans="1:12" ht="30.95" customHeight="1" x14ac:dyDescent="0.2">
      <c r="A78" s="519" t="s">
        <v>406</v>
      </c>
      <c r="B78" s="587"/>
      <c r="C78" s="588"/>
      <c r="D78" s="589"/>
      <c r="E78" s="590"/>
      <c r="F78" s="591" t="s">
        <v>36</v>
      </c>
      <c r="G78" s="523">
        <v>0</v>
      </c>
      <c r="H78" s="592"/>
      <c r="I78" s="527"/>
      <c r="J78" s="704"/>
      <c r="K78" s="698">
        <v>0</v>
      </c>
      <c r="L78" s="544" t="s">
        <v>522</v>
      </c>
    </row>
    <row r="79" spans="1:12" ht="15.6" customHeight="1" x14ac:dyDescent="0.2">
      <c r="A79" s="519" t="s">
        <v>407</v>
      </c>
      <c r="B79" s="587"/>
      <c r="C79" s="588"/>
      <c r="D79" s="589"/>
      <c r="E79" s="590"/>
      <c r="F79" s="593" t="s">
        <v>164</v>
      </c>
      <c r="G79" s="523">
        <v>0</v>
      </c>
      <c r="H79" s="594"/>
      <c r="I79" s="527"/>
      <c r="J79" s="702"/>
      <c r="K79" s="698">
        <v>0</v>
      </c>
      <c r="L79" s="788" t="s">
        <v>522</v>
      </c>
    </row>
    <row r="80" spans="1:12" ht="15.6" customHeight="1" x14ac:dyDescent="0.2">
      <c r="A80" s="536" t="s">
        <v>326</v>
      </c>
      <c r="B80" s="595" t="s">
        <v>351</v>
      </c>
      <c r="C80" s="596"/>
      <c r="D80" s="597"/>
      <c r="E80" s="598"/>
      <c r="F80" s="537"/>
      <c r="G80" s="540"/>
      <c r="H80" s="599"/>
      <c r="I80" s="543"/>
      <c r="J80" s="706"/>
      <c r="K80" s="600"/>
      <c r="L80" s="789"/>
    </row>
    <row r="81" spans="1:12" ht="15.6" customHeight="1" x14ac:dyDescent="0.2">
      <c r="A81" s="528" t="s">
        <v>408</v>
      </c>
      <c r="B81" s="601"/>
      <c r="C81" s="602"/>
      <c r="D81" s="603"/>
      <c r="E81" s="604"/>
      <c r="F81" s="605" t="s">
        <v>36</v>
      </c>
      <c r="G81" s="532">
        <v>0</v>
      </c>
      <c r="H81" s="606"/>
      <c r="I81" s="535"/>
      <c r="J81" s="699"/>
      <c r="K81" s="607">
        <v>0</v>
      </c>
      <c r="L81" s="788" t="s">
        <v>522</v>
      </c>
    </row>
    <row r="82" spans="1:12" ht="15.6" customHeight="1" x14ac:dyDescent="0.2">
      <c r="A82" s="528" t="s">
        <v>348</v>
      </c>
      <c r="B82" s="601" t="s">
        <v>352</v>
      </c>
      <c r="C82" s="602"/>
      <c r="D82" s="603"/>
      <c r="E82" s="604"/>
      <c r="F82" s="529"/>
      <c r="G82" s="532"/>
      <c r="H82" s="606"/>
      <c r="I82" s="535"/>
      <c r="J82" s="707"/>
      <c r="K82" s="607"/>
      <c r="L82" s="789"/>
    </row>
    <row r="83" spans="1:12" ht="15.6" customHeight="1" x14ac:dyDescent="0.2">
      <c r="A83" s="519" t="s">
        <v>409</v>
      </c>
      <c r="B83" s="587"/>
      <c r="C83" s="588"/>
      <c r="D83" s="589"/>
      <c r="E83" s="590"/>
      <c r="F83" s="593" t="s">
        <v>116</v>
      </c>
      <c r="G83" s="523">
        <f>300000-300000</f>
        <v>0</v>
      </c>
      <c r="H83" s="594"/>
      <c r="I83" s="527"/>
      <c r="J83" s="702"/>
      <c r="K83" s="698">
        <v>0</v>
      </c>
      <c r="L83" s="788" t="s">
        <v>522</v>
      </c>
    </row>
    <row r="84" spans="1:12" ht="15.6" customHeight="1" x14ac:dyDescent="0.2">
      <c r="A84" s="536" t="s">
        <v>353</v>
      </c>
      <c r="B84" s="595" t="s">
        <v>354</v>
      </c>
      <c r="C84" s="596"/>
      <c r="D84" s="597"/>
      <c r="E84" s="598"/>
      <c r="F84" s="537"/>
      <c r="G84" s="540"/>
      <c r="H84" s="599"/>
      <c r="I84" s="543"/>
      <c r="J84" s="706"/>
      <c r="K84" s="600"/>
      <c r="L84" s="789"/>
    </row>
    <row r="85" spans="1:12" ht="15.6" customHeight="1" x14ac:dyDescent="0.2">
      <c r="A85" s="528" t="s">
        <v>410</v>
      </c>
      <c r="B85" s="601"/>
      <c r="C85" s="602"/>
      <c r="D85" s="603"/>
      <c r="E85" s="604"/>
      <c r="F85" s="605" t="s">
        <v>164</v>
      </c>
      <c r="G85" s="532">
        <v>0</v>
      </c>
      <c r="H85" s="606"/>
      <c r="I85" s="535"/>
      <c r="J85" s="699"/>
      <c r="K85" s="607">
        <v>0</v>
      </c>
      <c r="L85" s="788" t="s">
        <v>522</v>
      </c>
    </row>
    <row r="86" spans="1:12" ht="15.6" customHeight="1" x14ac:dyDescent="0.2">
      <c r="A86" s="536" t="s">
        <v>334</v>
      </c>
      <c r="B86" s="595" t="s">
        <v>355</v>
      </c>
      <c r="C86" s="596"/>
      <c r="D86" s="597"/>
      <c r="E86" s="598"/>
      <c r="F86" s="537"/>
      <c r="G86" s="540"/>
      <c r="H86" s="599"/>
      <c r="I86" s="543"/>
      <c r="J86" s="706"/>
      <c r="K86" s="600"/>
      <c r="L86" s="789"/>
    </row>
    <row r="87" spans="1:12" ht="30.95" customHeight="1" x14ac:dyDescent="0.2">
      <c r="A87" s="536" t="s">
        <v>411</v>
      </c>
      <c r="B87" s="595"/>
      <c r="C87" s="596"/>
      <c r="D87" s="597"/>
      <c r="E87" s="598"/>
      <c r="F87" s="608" t="s">
        <v>90</v>
      </c>
      <c r="G87" s="609">
        <v>1900000</v>
      </c>
      <c r="H87" s="610">
        <v>43962</v>
      </c>
      <c r="I87" s="541" t="s">
        <v>511</v>
      </c>
      <c r="J87" s="649">
        <f t="shared" ref="J87:J88" si="2">+K87/G87</f>
        <v>0.80129073157894737</v>
      </c>
      <c r="K87" s="543">
        <v>1522452.39</v>
      </c>
      <c r="L87" s="544" t="s">
        <v>566</v>
      </c>
    </row>
    <row r="88" spans="1:12" ht="30.95" customHeight="1" x14ac:dyDescent="0.2">
      <c r="A88" s="567" t="s">
        <v>412</v>
      </c>
      <c r="B88" s="611"/>
      <c r="C88" s="580"/>
      <c r="D88" s="581"/>
      <c r="E88" s="582"/>
      <c r="F88" s="586" t="s">
        <v>90</v>
      </c>
      <c r="G88" s="571">
        <v>1900000</v>
      </c>
      <c r="H88" s="612">
        <v>43892</v>
      </c>
      <c r="I88" s="572" t="s">
        <v>496</v>
      </c>
      <c r="J88" s="703">
        <f t="shared" si="2"/>
        <v>0.84036084210526318</v>
      </c>
      <c r="K88" s="577">
        <v>1596685.6</v>
      </c>
      <c r="L88" s="544" t="s">
        <v>531</v>
      </c>
    </row>
    <row r="89" spans="1:12" ht="30.95" customHeight="1" x14ac:dyDescent="0.2">
      <c r="A89" s="567" t="s">
        <v>413</v>
      </c>
      <c r="B89" s="611"/>
      <c r="C89" s="580"/>
      <c r="D89" s="581"/>
      <c r="E89" s="582"/>
      <c r="F89" s="586" t="s">
        <v>92</v>
      </c>
      <c r="G89" s="571">
        <v>0</v>
      </c>
      <c r="H89" s="585"/>
      <c r="I89" s="577"/>
      <c r="J89" s="703"/>
      <c r="K89" s="584">
        <v>0</v>
      </c>
      <c r="L89" s="544" t="s">
        <v>522</v>
      </c>
    </row>
    <row r="90" spans="1:12" ht="30.95" customHeight="1" x14ac:dyDescent="0.2">
      <c r="A90" s="519" t="s">
        <v>414</v>
      </c>
      <c r="B90" s="587"/>
      <c r="C90" s="588"/>
      <c r="D90" s="589"/>
      <c r="E90" s="590"/>
      <c r="F90" s="591" t="s">
        <v>78</v>
      </c>
      <c r="G90" s="613">
        <v>0</v>
      </c>
      <c r="H90" s="592"/>
      <c r="I90" s="527"/>
      <c r="J90" s="704"/>
      <c r="K90" s="698">
        <v>0</v>
      </c>
      <c r="L90" s="544" t="s">
        <v>522</v>
      </c>
    </row>
    <row r="91" spans="1:12" ht="15.6" customHeight="1" x14ac:dyDescent="0.2">
      <c r="A91" s="519" t="s">
        <v>435</v>
      </c>
      <c r="B91" s="520"/>
      <c r="C91" s="520"/>
      <c r="D91" s="520"/>
      <c r="E91" s="521"/>
      <c r="F91" s="593" t="s">
        <v>36</v>
      </c>
      <c r="G91" s="523">
        <v>0</v>
      </c>
      <c r="H91" s="558"/>
      <c r="I91" s="527"/>
      <c r="J91" s="702"/>
      <c r="K91" s="527">
        <v>0</v>
      </c>
      <c r="L91" s="788" t="s">
        <v>522</v>
      </c>
    </row>
    <row r="92" spans="1:12" ht="15.6" customHeight="1" x14ac:dyDescent="0.2">
      <c r="A92" s="536"/>
      <c r="B92" s="537" t="s">
        <v>36</v>
      </c>
      <c r="C92" s="537"/>
      <c r="D92" s="537"/>
      <c r="E92" s="538"/>
      <c r="F92" s="614"/>
      <c r="G92" s="540"/>
      <c r="H92" s="556"/>
      <c r="I92" s="543"/>
      <c r="J92" s="700"/>
      <c r="K92" s="543"/>
      <c r="L92" s="789"/>
    </row>
    <row r="93" spans="1:12" ht="15.6" customHeight="1" x14ac:dyDescent="0.2">
      <c r="A93" s="528" t="s">
        <v>415</v>
      </c>
      <c r="B93" s="529"/>
      <c r="C93" s="529"/>
      <c r="D93" s="529"/>
      <c r="E93" s="530"/>
      <c r="F93" s="605" t="s">
        <v>36</v>
      </c>
      <c r="G93" s="532">
        <v>0</v>
      </c>
      <c r="H93" s="557"/>
      <c r="I93" s="535"/>
      <c r="J93" s="699"/>
      <c r="K93" s="535">
        <v>0</v>
      </c>
      <c r="L93" s="788" t="s">
        <v>522</v>
      </c>
    </row>
    <row r="94" spans="1:12" ht="15.6" customHeight="1" x14ac:dyDescent="0.2">
      <c r="A94" s="536" t="s">
        <v>317</v>
      </c>
      <c r="B94" s="537" t="s">
        <v>36</v>
      </c>
      <c r="C94" s="537"/>
      <c r="D94" s="537"/>
      <c r="E94" s="538"/>
      <c r="F94" s="614"/>
      <c r="G94" s="540"/>
      <c r="H94" s="556"/>
      <c r="I94" s="543"/>
      <c r="J94" s="700"/>
      <c r="K94" s="543"/>
      <c r="L94" s="789"/>
    </row>
    <row r="95" spans="1:12" ht="15.6" customHeight="1" x14ac:dyDescent="0.2">
      <c r="A95" s="528" t="s">
        <v>434</v>
      </c>
      <c r="B95" s="529"/>
      <c r="C95" s="529"/>
      <c r="D95" s="529"/>
      <c r="E95" s="530"/>
      <c r="F95" s="566" t="s">
        <v>112</v>
      </c>
      <c r="G95" s="532">
        <v>1900000</v>
      </c>
      <c r="H95" s="533">
        <v>44109</v>
      </c>
      <c r="I95" s="533">
        <v>44153</v>
      </c>
      <c r="J95" s="701">
        <f t="shared" ref="J95" si="3">+K95/G95</f>
        <v>0.63016342105263157</v>
      </c>
      <c r="K95" s="535">
        <v>1197310.5</v>
      </c>
      <c r="L95" s="788" t="s">
        <v>367</v>
      </c>
    </row>
    <row r="96" spans="1:12" ht="15.6" customHeight="1" x14ac:dyDescent="0.2">
      <c r="A96" s="528"/>
      <c r="B96" s="529" t="s">
        <v>112</v>
      </c>
      <c r="C96" s="529"/>
      <c r="D96" s="529"/>
      <c r="E96" s="530"/>
      <c r="F96" s="605"/>
      <c r="G96" s="532"/>
      <c r="H96" s="557"/>
      <c r="I96" s="535"/>
      <c r="J96" s="699"/>
      <c r="K96" s="535"/>
      <c r="L96" s="789"/>
    </row>
    <row r="97" spans="1:12" ht="15.6" customHeight="1" x14ac:dyDescent="0.2">
      <c r="A97" s="519" t="s">
        <v>416</v>
      </c>
      <c r="B97" s="520"/>
      <c r="C97" s="520"/>
      <c r="D97" s="520"/>
      <c r="E97" s="521"/>
      <c r="F97" s="520" t="s">
        <v>359</v>
      </c>
      <c r="G97" s="613">
        <v>0</v>
      </c>
      <c r="H97" s="558"/>
      <c r="I97" s="527"/>
      <c r="J97" s="702"/>
      <c r="K97" s="527">
        <v>0</v>
      </c>
      <c r="L97" s="788" t="s">
        <v>522</v>
      </c>
    </row>
    <row r="98" spans="1:12" ht="15.6" customHeight="1" x14ac:dyDescent="0.2">
      <c r="A98" s="528" t="s">
        <v>296</v>
      </c>
      <c r="B98" s="529" t="s">
        <v>417</v>
      </c>
      <c r="C98" s="529"/>
      <c r="D98" s="529"/>
      <c r="E98" s="530"/>
      <c r="F98" s="529"/>
      <c r="G98" s="532"/>
      <c r="H98" s="557"/>
      <c r="I98" s="535"/>
      <c r="J98" s="699"/>
      <c r="K98" s="535"/>
      <c r="L98" s="789"/>
    </row>
    <row r="99" spans="1:12" ht="15.6" customHeight="1" x14ac:dyDescent="0.2">
      <c r="A99" s="519" t="s">
        <v>418</v>
      </c>
      <c r="B99" s="520"/>
      <c r="C99" s="520"/>
      <c r="D99" s="520"/>
      <c r="E99" s="521"/>
      <c r="F99" s="520" t="s">
        <v>53</v>
      </c>
      <c r="G99" s="523">
        <v>1747852</v>
      </c>
      <c r="H99" s="549">
        <v>43927</v>
      </c>
      <c r="I99" s="524" t="s">
        <v>518</v>
      </c>
      <c r="J99" s="702">
        <f t="shared" ref="J99" si="4">+K99/G99</f>
        <v>0.940611739437893</v>
      </c>
      <c r="K99" s="527">
        <v>1644050.11</v>
      </c>
      <c r="L99" s="818" t="s">
        <v>519</v>
      </c>
    </row>
    <row r="100" spans="1:12" ht="15.6" customHeight="1" x14ac:dyDescent="0.2">
      <c r="A100" s="536" t="s">
        <v>306</v>
      </c>
      <c r="B100" s="537" t="s">
        <v>53</v>
      </c>
      <c r="C100" s="537"/>
      <c r="D100" s="537"/>
      <c r="E100" s="538"/>
      <c r="F100" s="537"/>
      <c r="G100" s="540"/>
      <c r="H100" s="556"/>
      <c r="I100" s="543"/>
      <c r="J100" s="700"/>
      <c r="K100" s="543"/>
      <c r="L100" s="819"/>
    </row>
    <row r="101" spans="1:12" ht="30.95" customHeight="1" x14ac:dyDescent="0.2">
      <c r="A101" s="536" t="s">
        <v>419</v>
      </c>
      <c r="B101" s="537"/>
      <c r="C101" s="537"/>
      <c r="D101" s="537"/>
      <c r="E101" s="538"/>
      <c r="F101" s="615" t="s">
        <v>53</v>
      </c>
      <c r="G101" s="540">
        <v>0</v>
      </c>
      <c r="H101" s="541"/>
      <c r="I101" s="541"/>
      <c r="J101" s="704"/>
      <c r="K101" s="543">
        <v>0</v>
      </c>
      <c r="L101" s="544" t="s">
        <v>551</v>
      </c>
    </row>
    <row r="102" spans="1:12" ht="30.95" customHeight="1" x14ac:dyDescent="0.2">
      <c r="A102" s="528" t="s">
        <v>420</v>
      </c>
      <c r="B102" s="520"/>
      <c r="C102" s="520"/>
      <c r="D102" s="520"/>
      <c r="E102" s="521"/>
      <c r="F102" s="591" t="s">
        <v>201</v>
      </c>
      <c r="G102" s="523">
        <v>908350</v>
      </c>
      <c r="H102" s="524" t="s">
        <v>513</v>
      </c>
      <c r="I102" s="524" t="s">
        <v>514</v>
      </c>
      <c r="J102" s="704">
        <f t="shared" ref="J102:J103" si="5">+K102/G102</f>
        <v>0.5815623823416084</v>
      </c>
      <c r="K102" s="527">
        <v>528262.18999999994</v>
      </c>
      <c r="L102" s="544" t="s">
        <v>515</v>
      </c>
    </row>
    <row r="103" spans="1:12" ht="15.6" customHeight="1" x14ac:dyDescent="0.2">
      <c r="A103" s="519" t="s">
        <v>421</v>
      </c>
      <c r="B103" s="520"/>
      <c r="C103" s="520"/>
      <c r="D103" s="520"/>
      <c r="E103" s="521"/>
      <c r="F103" s="520" t="s">
        <v>53</v>
      </c>
      <c r="G103" s="523">
        <v>908350</v>
      </c>
      <c r="H103" s="558" t="s">
        <v>503</v>
      </c>
      <c r="I103" s="524">
        <v>44105</v>
      </c>
      <c r="J103" s="702">
        <f t="shared" si="5"/>
        <v>0.97173886717674907</v>
      </c>
      <c r="K103" s="527">
        <v>882679</v>
      </c>
      <c r="L103" s="818" t="s">
        <v>530</v>
      </c>
    </row>
    <row r="104" spans="1:12" ht="15.6" customHeight="1" x14ac:dyDescent="0.2">
      <c r="A104" s="528" t="s">
        <v>296</v>
      </c>
      <c r="B104" s="529" t="s">
        <v>360</v>
      </c>
      <c r="C104" s="529"/>
      <c r="D104" s="529"/>
      <c r="E104" s="530"/>
      <c r="F104" s="529"/>
      <c r="G104" s="532"/>
      <c r="H104" s="557"/>
      <c r="I104" s="535"/>
      <c r="J104" s="699"/>
      <c r="K104" s="535"/>
      <c r="L104" s="819"/>
    </row>
    <row r="105" spans="1:12" ht="15.6" customHeight="1" x14ac:dyDescent="0.2">
      <c r="A105" s="519" t="s">
        <v>422</v>
      </c>
      <c r="B105" s="520"/>
      <c r="C105" s="520"/>
      <c r="D105" s="520"/>
      <c r="E105" s="521"/>
      <c r="F105" s="520" t="s">
        <v>53</v>
      </c>
      <c r="G105" s="523">
        <v>908350</v>
      </c>
      <c r="H105" s="549">
        <v>43887</v>
      </c>
      <c r="I105" s="524">
        <v>43951</v>
      </c>
      <c r="J105" s="702">
        <f t="shared" ref="J105" si="6">+K105/G105</f>
        <v>0.84287858204436616</v>
      </c>
      <c r="K105" s="527">
        <v>765628.76</v>
      </c>
      <c r="L105" s="788" t="s">
        <v>523</v>
      </c>
    </row>
    <row r="106" spans="1:12" ht="15.6" customHeight="1" x14ac:dyDescent="0.2">
      <c r="A106" s="536" t="s">
        <v>296</v>
      </c>
      <c r="B106" s="537" t="s">
        <v>356</v>
      </c>
      <c r="C106" s="537"/>
      <c r="D106" s="537"/>
      <c r="E106" s="538"/>
      <c r="F106" s="614"/>
      <c r="G106" s="540"/>
      <c r="H106" s="556"/>
      <c r="I106" s="543"/>
      <c r="J106" s="700"/>
      <c r="K106" s="543"/>
      <c r="L106" s="789"/>
    </row>
    <row r="107" spans="1:12" ht="30.95" customHeight="1" x14ac:dyDescent="0.2">
      <c r="A107" s="536" t="s">
        <v>423</v>
      </c>
      <c r="B107" s="537"/>
      <c r="C107" s="537"/>
      <c r="D107" s="537"/>
      <c r="E107" s="538"/>
      <c r="F107" s="608" t="s">
        <v>201</v>
      </c>
      <c r="G107" s="540">
        <v>1207676</v>
      </c>
      <c r="H107" s="541" t="s">
        <v>516</v>
      </c>
      <c r="I107" s="541">
        <v>43955</v>
      </c>
      <c r="J107" s="649">
        <f t="shared" ref="J107:J109" si="7">+K107/G107</f>
        <v>0.96729591380469604</v>
      </c>
      <c r="K107" s="543">
        <v>1168180.06</v>
      </c>
      <c r="L107" s="544" t="s">
        <v>517</v>
      </c>
    </row>
    <row r="108" spans="1:12" ht="30.95" customHeight="1" x14ac:dyDescent="0.2">
      <c r="A108" s="536" t="s">
        <v>424</v>
      </c>
      <c r="B108" s="568"/>
      <c r="C108" s="568"/>
      <c r="D108" s="568"/>
      <c r="E108" s="569"/>
      <c r="F108" s="586"/>
      <c r="G108" s="571">
        <v>93953759.150000006</v>
      </c>
      <c r="H108" s="577"/>
      <c r="I108" s="577"/>
      <c r="J108" s="703">
        <f t="shared" si="7"/>
        <v>1</v>
      </c>
      <c r="K108" s="577">
        <v>93953759.150000006</v>
      </c>
      <c r="L108" s="694" t="s">
        <v>504</v>
      </c>
    </row>
    <row r="109" spans="1:12" ht="30.95" customHeight="1" x14ac:dyDescent="0.2">
      <c r="A109" s="536" t="s">
        <v>425</v>
      </c>
      <c r="B109" s="568"/>
      <c r="C109" s="568"/>
      <c r="D109" s="568"/>
      <c r="E109" s="569"/>
      <c r="F109" s="586"/>
      <c r="G109" s="571">
        <v>22574534.199999999</v>
      </c>
      <c r="H109" s="577"/>
      <c r="I109" s="577"/>
      <c r="J109" s="703">
        <f t="shared" si="7"/>
        <v>0.63545838168390656</v>
      </c>
      <c r="K109" s="577">
        <v>14345176.970000001</v>
      </c>
      <c r="L109" s="694" t="s">
        <v>504</v>
      </c>
    </row>
    <row r="110" spans="1:12" ht="17.100000000000001" customHeight="1" x14ac:dyDescent="0.2">
      <c r="A110" s="839" t="s">
        <v>252</v>
      </c>
      <c r="B110" s="840"/>
      <c r="C110" s="840"/>
      <c r="D110" s="840"/>
      <c r="E110" s="841"/>
      <c r="F110" s="586"/>
      <c r="G110" s="576">
        <f>SUM(G76:G109)</f>
        <v>185410941.34999999</v>
      </c>
      <c r="H110" s="616"/>
      <c r="I110" s="616"/>
      <c r="J110" s="617"/>
      <c r="K110" s="576">
        <f>SUM(K76:K109)</f>
        <v>170574120.5</v>
      </c>
      <c r="L110" s="726"/>
    </row>
    <row r="111" spans="1:12" ht="12.95" customHeight="1" x14ac:dyDescent="0.2">
      <c r="A111" s="618" t="s">
        <v>294</v>
      </c>
      <c r="B111" s="619"/>
      <c r="C111" s="619"/>
      <c r="D111" s="619"/>
      <c r="E111" s="620"/>
      <c r="F111" s="591"/>
      <c r="G111" s="621"/>
      <c r="H111" s="622"/>
      <c r="I111" s="623"/>
      <c r="J111" s="624"/>
      <c r="K111" s="621"/>
      <c r="L111" s="726"/>
    </row>
    <row r="112" spans="1:12" s="482" customFormat="1" ht="15.6" customHeight="1" x14ac:dyDescent="0.2">
      <c r="A112" s="519" t="s">
        <v>426</v>
      </c>
      <c r="B112" s="520"/>
      <c r="C112" s="520"/>
      <c r="D112" s="520"/>
      <c r="E112" s="521"/>
      <c r="F112" s="548" t="s">
        <v>90</v>
      </c>
      <c r="G112" s="523">
        <v>3000000</v>
      </c>
      <c r="H112" s="558"/>
      <c r="I112" s="527"/>
      <c r="J112" s="702">
        <f t="shared" ref="J112" si="8">+K112/G112</f>
        <v>0</v>
      </c>
      <c r="K112" s="573">
        <v>0</v>
      </c>
      <c r="L112" s="800" t="s">
        <v>559</v>
      </c>
    </row>
    <row r="113" spans="1:14" s="482" customFormat="1" ht="15.6" customHeight="1" x14ac:dyDescent="0.2">
      <c r="A113" s="528" t="s">
        <v>317</v>
      </c>
      <c r="B113" s="529" t="s">
        <v>120</v>
      </c>
      <c r="C113" s="529"/>
      <c r="D113" s="529"/>
      <c r="E113" s="530"/>
      <c r="F113" s="553"/>
      <c r="G113" s="532"/>
      <c r="H113" s="557"/>
      <c r="I113" s="535"/>
      <c r="J113" s="699"/>
      <c r="K113" s="561"/>
      <c r="L113" s="795"/>
    </row>
    <row r="114" spans="1:14" s="482" customFormat="1" ht="15.6" customHeight="1" x14ac:dyDescent="0.2">
      <c r="A114" s="519" t="s">
        <v>427</v>
      </c>
      <c r="B114" s="520"/>
      <c r="C114" s="520"/>
      <c r="D114" s="520"/>
      <c r="E114" s="521"/>
      <c r="F114" s="548" t="s">
        <v>90</v>
      </c>
      <c r="G114" s="523">
        <v>3000000</v>
      </c>
      <c r="H114" s="549">
        <v>44112</v>
      </c>
      <c r="I114" s="524">
        <v>44234</v>
      </c>
      <c r="J114" s="702">
        <f t="shared" ref="J114" si="9">+K114/G114</f>
        <v>1.2965433333333334E-3</v>
      </c>
      <c r="K114" s="573">
        <v>3889.63</v>
      </c>
      <c r="L114" s="800" t="s">
        <v>550</v>
      </c>
    </row>
    <row r="115" spans="1:14" s="482" customFormat="1" ht="15.6" customHeight="1" x14ac:dyDescent="0.2">
      <c r="A115" s="536" t="s">
        <v>317</v>
      </c>
      <c r="B115" s="537" t="s">
        <v>120</v>
      </c>
      <c r="C115" s="537"/>
      <c r="D115" s="537"/>
      <c r="E115" s="538"/>
      <c r="F115" s="575"/>
      <c r="G115" s="540"/>
      <c r="H115" s="556"/>
      <c r="I115" s="543"/>
      <c r="J115" s="700"/>
      <c r="K115" s="574"/>
      <c r="L115" s="795"/>
    </row>
    <row r="116" spans="1:14" ht="30.95" customHeight="1" x14ac:dyDescent="0.2">
      <c r="A116" s="528" t="s">
        <v>428</v>
      </c>
      <c r="B116" s="625"/>
      <c r="C116" s="602"/>
      <c r="D116" s="603"/>
      <c r="E116" s="604"/>
      <c r="F116" s="566" t="s">
        <v>92</v>
      </c>
      <c r="G116" s="532">
        <v>250000</v>
      </c>
      <c r="H116" s="626"/>
      <c r="I116" s="535"/>
      <c r="J116" s="701">
        <f t="shared" ref="J116:J125" si="10">+K116/G116</f>
        <v>0.50441199999999997</v>
      </c>
      <c r="K116" s="535">
        <v>126103</v>
      </c>
      <c r="L116" s="544" t="s">
        <v>367</v>
      </c>
    </row>
    <row r="117" spans="1:14" ht="15.6" customHeight="1" x14ac:dyDescent="0.2">
      <c r="A117" s="519" t="s">
        <v>429</v>
      </c>
      <c r="B117" s="627"/>
      <c r="C117" s="588"/>
      <c r="D117" s="589"/>
      <c r="E117" s="590"/>
      <c r="F117" s="593" t="s">
        <v>164</v>
      </c>
      <c r="G117" s="523">
        <v>250000</v>
      </c>
      <c r="H117" s="594"/>
      <c r="I117" s="527"/>
      <c r="J117" s="702">
        <f t="shared" si="10"/>
        <v>0.50441199999999997</v>
      </c>
      <c r="K117" s="527">
        <v>126103</v>
      </c>
      <c r="L117" s="788" t="s">
        <v>367</v>
      </c>
    </row>
    <row r="118" spans="1:14" ht="15.6" customHeight="1" x14ac:dyDescent="0.2">
      <c r="A118" s="528" t="s">
        <v>298</v>
      </c>
      <c r="B118" s="601" t="s">
        <v>345</v>
      </c>
      <c r="C118" s="602"/>
      <c r="D118" s="603"/>
      <c r="E118" s="604"/>
      <c r="F118" s="605"/>
      <c r="G118" s="532"/>
      <c r="H118" s="606"/>
      <c r="I118" s="535"/>
      <c r="J118" s="707"/>
      <c r="K118" s="535"/>
      <c r="L118" s="789"/>
    </row>
    <row r="119" spans="1:14" ht="15.6" customHeight="1" x14ac:dyDescent="0.2">
      <c r="A119" s="519" t="s">
        <v>430</v>
      </c>
      <c r="B119" s="627"/>
      <c r="C119" s="588"/>
      <c r="D119" s="589"/>
      <c r="E119" s="590"/>
      <c r="F119" s="593" t="s">
        <v>112</v>
      </c>
      <c r="G119" s="523">
        <v>125000</v>
      </c>
      <c r="H119" s="594"/>
      <c r="I119" s="527"/>
      <c r="J119" s="702">
        <f t="shared" si="10"/>
        <v>0.99339200000000005</v>
      </c>
      <c r="K119" s="527">
        <v>124174</v>
      </c>
      <c r="L119" s="788" t="s">
        <v>367</v>
      </c>
    </row>
    <row r="120" spans="1:14" ht="15.6" customHeight="1" x14ac:dyDescent="0.2">
      <c r="A120" s="528" t="s">
        <v>326</v>
      </c>
      <c r="B120" s="601" t="s">
        <v>346</v>
      </c>
      <c r="C120" s="602"/>
      <c r="D120" s="603"/>
      <c r="E120" s="604"/>
      <c r="F120" s="605"/>
      <c r="G120" s="532"/>
      <c r="H120" s="606"/>
      <c r="I120" s="535"/>
      <c r="J120" s="707"/>
      <c r="K120" s="535"/>
      <c r="L120" s="789"/>
    </row>
    <row r="121" spans="1:14" ht="15.6" customHeight="1" x14ac:dyDescent="0.2">
      <c r="A121" s="519" t="s">
        <v>431</v>
      </c>
      <c r="B121" s="587"/>
      <c r="C121" s="588"/>
      <c r="D121" s="589"/>
      <c r="E121" s="590"/>
      <c r="F121" s="593" t="s">
        <v>116</v>
      </c>
      <c r="G121" s="523">
        <v>125000</v>
      </c>
      <c r="H121" s="594"/>
      <c r="I121" s="527"/>
      <c r="J121" s="702">
        <f t="shared" si="10"/>
        <v>0.99339200000000005</v>
      </c>
      <c r="K121" s="527">
        <v>124174</v>
      </c>
      <c r="L121" s="788" t="s">
        <v>367</v>
      </c>
    </row>
    <row r="122" spans="1:14" ht="15.6" customHeight="1" x14ac:dyDescent="0.2">
      <c r="A122" s="528" t="s">
        <v>319</v>
      </c>
      <c r="B122" s="601" t="s">
        <v>347</v>
      </c>
      <c r="C122" s="602"/>
      <c r="D122" s="603"/>
      <c r="E122" s="604"/>
      <c r="F122" s="605"/>
      <c r="G122" s="532"/>
      <c r="H122" s="606"/>
      <c r="I122" s="535"/>
      <c r="J122" s="707"/>
      <c r="K122" s="535"/>
      <c r="L122" s="789"/>
    </row>
    <row r="123" spans="1:14" ht="15.6" customHeight="1" x14ac:dyDescent="0.2">
      <c r="A123" s="519" t="s">
        <v>432</v>
      </c>
      <c r="B123" s="587"/>
      <c r="C123" s="588"/>
      <c r="D123" s="589"/>
      <c r="E123" s="590"/>
      <c r="F123" s="548" t="s">
        <v>90</v>
      </c>
      <c r="G123" s="523">
        <v>125000</v>
      </c>
      <c r="H123" s="594"/>
      <c r="I123" s="527"/>
      <c r="J123" s="702">
        <f t="shared" si="10"/>
        <v>0.99339200000000005</v>
      </c>
      <c r="K123" s="527">
        <v>124174</v>
      </c>
      <c r="L123" s="788" t="s">
        <v>367</v>
      </c>
    </row>
    <row r="124" spans="1:14" ht="15.6" customHeight="1" x14ac:dyDescent="0.2">
      <c r="A124" s="528" t="s">
        <v>348</v>
      </c>
      <c r="B124" s="601" t="s">
        <v>349</v>
      </c>
      <c r="C124" s="602"/>
      <c r="D124" s="603"/>
      <c r="E124" s="604"/>
      <c r="F124" s="605"/>
      <c r="G124" s="532"/>
      <c r="H124" s="606"/>
      <c r="I124" s="535"/>
      <c r="J124" s="707"/>
      <c r="K124" s="535"/>
      <c r="L124" s="789"/>
    </row>
    <row r="125" spans="1:14" ht="15.6" customHeight="1" x14ac:dyDescent="0.2">
      <c r="A125" s="519" t="s">
        <v>433</v>
      </c>
      <c r="B125" s="587"/>
      <c r="C125" s="588"/>
      <c r="D125" s="589"/>
      <c r="E125" s="590"/>
      <c r="F125" s="593" t="s">
        <v>112</v>
      </c>
      <c r="G125" s="523">
        <v>125000</v>
      </c>
      <c r="H125" s="594"/>
      <c r="I125" s="527"/>
      <c r="J125" s="702">
        <f t="shared" si="10"/>
        <v>0.99339200000000005</v>
      </c>
      <c r="K125" s="527">
        <v>124174</v>
      </c>
      <c r="L125" s="788" t="s">
        <v>367</v>
      </c>
    </row>
    <row r="126" spans="1:14" ht="15.6" customHeight="1" x14ac:dyDescent="0.2">
      <c r="A126" s="536" t="s">
        <v>334</v>
      </c>
      <c r="B126" s="595" t="s">
        <v>350</v>
      </c>
      <c r="C126" s="596"/>
      <c r="D126" s="597"/>
      <c r="E126" s="598"/>
      <c r="F126" s="614"/>
      <c r="G126" s="540"/>
      <c r="H126" s="599"/>
      <c r="I126" s="543"/>
      <c r="J126" s="706"/>
      <c r="K126" s="600"/>
      <c r="L126" s="789"/>
    </row>
    <row r="127" spans="1:14" ht="17.100000000000001" customHeight="1" x14ac:dyDescent="0.2">
      <c r="A127" s="836" t="s">
        <v>525</v>
      </c>
      <c r="B127" s="837"/>
      <c r="C127" s="837"/>
      <c r="D127" s="837"/>
      <c r="E127" s="838"/>
      <c r="F127" s="615"/>
      <c r="G127" s="628">
        <f>SUM(G112:G125)</f>
        <v>7000000</v>
      </c>
      <c r="H127" s="615"/>
      <c r="I127" s="615"/>
      <c r="J127" s="629"/>
      <c r="K127" s="628">
        <f>SUM(K112:K125)</f>
        <v>752791.63</v>
      </c>
      <c r="L127" s="547"/>
      <c r="M127" s="486"/>
      <c r="N127" s="487"/>
    </row>
    <row r="128" spans="1:14" ht="21.75" customHeight="1" x14ac:dyDescent="0.2">
      <c r="A128" s="839" t="s">
        <v>362</v>
      </c>
      <c r="B128" s="840"/>
      <c r="C128" s="840"/>
      <c r="D128" s="840"/>
      <c r="E128" s="841"/>
      <c r="F128" s="630"/>
      <c r="G128" s="576">
        <f>+G127+G110+G74</f>
        <v>275779459.19999999</v>
      </c>
      <c r="H128" s="630"/>
      <c r="I128" s="630"/>
      <c r="J128" s="617"/>
      <c r="K128" s="576">
        <f>+K127+K110+K74</f>
        <v>239129876.36000001</v>
      </c>
      <c r="L128" s="544"/>
      <c r="M128" s="486"/>
      <c r="N128" s="487"/>
    </row>
    <row r="129" spans="1:14" ht="24.75" customHeight="1" x14ac:dyDescent="0.2">
      <c r="A129" s="631" t="s">
        <v>363</v>
      </c>
      <c r="B129" s="632"/>
      <c r="C129" s="632"/>
      <c r="D129" s="632"/>
      <c r="E129" s="633"/>
      <c r="F129" s="630"/>
      <c r="G129" s="576"/>
      <c r="H129" s="630"/>
      <c r="I129" s="630"/>
      <c r="J129" s="617"/>
      <c r="K129" s="576"/>
      <c r="L129" s="544"/>
      <c r="M129" s="486"/>
      <c r="N129" s="487"/>
    </row>
    <row r="130" spans="1:14" ht="12.95" customHeight="1" x14ac:dyDescent="0.2">
      <c r="A130" s="634" t="s">
        <v>28</v>
      </c>
      <c r="B130" s="635"/>
      <c r="C130" s="635"/>
      <c r="D130" s="635"/>
      <c r="E130" s="636"/>
      <c r="F130" s="630"/>
      <c r="G130" s="576"/>
      <c r="H130" s="630"/>
      <c r="I130" s="630"/>
      <c r="J130" s="617"/>
      <c r="K130" s="576"/>
      <c r="L130" s="544"/>
      <c r="M130" s="486"/>
      <c r="N130" s="487"/>
    </row>
    <row r="131" spans="1:14" ht="15.6" customHeight="1" x14ac:dyDescent="0.2">
      <c r="A131" s="637" t="s">
        <v>438</v>
      </c>
      <c r="B131" s="638"/>
      <c r="C131" s="638"/>
      <c r="D131" s="638"/>
      <c r="E131" s="639"/>
      <c r="F131" s="640"/>
      <c r="G131" s="640"/>
      <c r="H131" s="640"/>
      <c r="I131" s="640"/>
      <c r="J131" s="641"/>
      <c r="K131" s="621"/>
      <c r="L131" s="725"/>
      <c r="M131" s="486"/>
      <c r="N131" s="487"/>
    </row>
    <row r="132" spans="1:14" ht="15.6" customHeight="1" x14ac:dyDescent="0.2">
      <c r="A132" s="642"/>
      <c r="B132" s="643" t="s">
        <v>548</v>
      </c>
      <c r="C132" s="619"/>
      <c r="D132" s="619"/>
      <c r="E132" s="619"/>
      <c r="F132" s="608" t="s">
        <v>29</v>
      </c>
      <c r="G132" s="648">
        <v>25863550</v>
      </c>
      <c r="H132" s="615"/>
      <c r="I132" s="537"/>
      <c r="J132" s="649">
        <f t="shared" ref="J132" si="11">+K132/G132</f>
        <v>0.99994007009865238</v>
      </c>
      <c r="K132" s="648">
        <v>25862000</v>
      </c>
      <c r="L132" s="726" t="s">
        <v>369</v>
      </c>
      <c r="M132" s="486"/>
      <c r="N132" s="487"/>
    </row>
    <row r="133" spans="1:14" ht="21.75" customHeight="1" x14ac:dyDescent="0.2">
      <c r="A133" s="839" t="s">
        <v>365</v>
      </c>
      <c r="B133" s="840"/>
      <c r="C133" s="840"/>
      <c r="D133" s="840"/>
      <c r="E133" s="841"/>
      <c r="F133" s="630"/>
      <c r="G133" s="576">
        <f>+G132</f>
        <v>25863550</v>
      </c>
      <c r="H133" s="630"/>
      <c r="I133" s="630"/>
      <c r="J133" s="617"/>
      <c r="K133" s="576">
        <f>+K132</f>
        <v>25862000</v>
      </c>
      <c r="L133" s="544"/>
      <c r="M133" s="486"/>
      <c r="N133" s="487"/>
    </row>
    <row r="134" spans="1:14" ht="32.25" customHeight="1" x14ac:dyDescent="0.2">
      <c r="A134" s="631" t="s">
        <v>364</v>
      </c>
      <c r="B134" s="632"/>
      <c r="C134" s="632"/>
      <c r="D134" s="632"/>
      <c r="E134" s="633"/>
      <c r="F134" s="630"/>
      <c r="G134" s="644"/>
      <c r="H134" s="630"/>
      <c r="I134" s="630"/>
      <c r="J134" s="617"/>
      <c r="K134" s="576"/>
      <c r="L134" s="544"/>
      <c r="M134" s="486"/>
      <c r="N134" s="487"/>
    </row>
    <row r="135" spans="1:14" ht="12.95" customHeight="1" x14ac:dyDescent="0.2">
      <c r="A135" s="634" t="s">
        <v>28</v>
      </c>
      <c r="B135" s="635"/>
      <c r="C135" s="635"/>
      <c r="D135" s="635"/>
      <c r="E135" s="636"/>
      <c r="F135" s="630"/>
      <c r="G135" s="576"/>
      <c r="H135" s="630"/>
      <c r="I135" s="630"/>
      <c r="J135" s="617"/>
      <c r="K135" s="576"/>
      <c r="L135" s="544"/>
      <c r="M135" s="486"/>
      <c r="N135" s="487"/>
    </row>
    <row r="136" spans="1:14" ht="15.6" customHeight="1" x14ac:dyDescent="0.2">
      <c r="A136" s="637" t="s">
        <v>439</v>
      </c>
      <c r="B136" s="638"/>
      <c r="C136" s="638"/>
      <c r="D136" s="638"/>
      <c r="E136" s="639"/>
      <c r="F136" s="640"/>
      <c r="G136" s="640"/>
      <c r="H136" s="640"/>
      <c r="I136" s="640"/>
      <c r="J136" s="641"/>
      <c r="K136" s="621"/>
      <c r="L136" s="725"/>
      <c r="M136" s="486"/>
      <c r="N136" s="487"/>
    </row>
    <row r="137" spans="1:14" ht="15.6" customHeight="1" x14ac:dyDescent="0.2">
      <c r="A137" s="671"/>
      <c r="B137" s="647" t="s">
        <v>549</v>
      </c>
      <c r="C137" s="677"/>
      <c r="D137" s="677"/>
      <c r="E137" s="677"/>
      <c r="F137" s="608" t="s">
        <v>29</v>
      </c>
      <c r="G137" s="672">
        <v>22389064.710000001</v>
      </c>
      <c r="H137" s="615"/>
      <c r="I137" s="537"/>
      <c r="J137" s="649">
        <f t="shared" ref="J137" si="12">+K137/G137</f>
        <v>0.99993011275726484</v>
      </c>
      <c r="K137" s="672">
        <v>22387500</v>
      </c>
      <c r="L137" s="726" t="s">
        <v>367</v>
      </c>
      <c r="M137" s="486"/>
      <c r="N137" s="487"/>
    </row>
    <row r="138" spans="1:14" ht="30.95" customHeight="1" x14ac:dyDescent="0.2">
      <c r="A138" s="671" t="s">
        <v>440</v>
      </c>
      <c r="B138" s="646"/>
      <c r="C138" s="647"/>
      <c r="D138" s="646"/>
      <c r="E138" s="664"/>
      <c r="F138" s="615"/>
      <c r="G138" s="666">
        <v>9200000</v>
      </c>
      <c r="H138" s="615"/>
      <c r="I138" s="615"/>
      <c r="J138" s="699">
        <f t="shared" ref="J138" si="13">+K138/G138</f>
        <v>0.99913043478260866</v>
      </c>
      <c r="K138" s="666">
        <v>9192000</v>
      </c>
      <c r="L138" s="726" t="s">
        <v>507</v>
      </c>
      <c r="M138" s="486"/>
      <c r="N138" s="487"/>
    </row>
    <row r="139" spans="1:14" ht="21.75" customHeight="1" x14ac:dyDescent="0.2">
      <c r="A139" s="839" t="s">
        <v>366</v>
      </c>
      <c r="B139" s="840"/>
      <c r="C139" s="840"/>
      <c r="D139" s="840"/>
      <c r="E139" s="841"/>
      <c r="F139" s="630"/>
      <c r="G139" s="576">
        <f>SUM(G137:G138)</f>
        <v>31589064.710000001</v>
      </c>
      <c r="H139" s="630"/>
      <c r="I139" s="630"/>
      <c r="J139" s="617"/>
      <c r="K139" s="576">
        <f>SUM(K137:K138)</f>
        <v>31579500</v>
      </c>
      <c r="L139" s="544"/>
      <c r="M139" s="486"/>
      <c r="N139" s="487"/>
    </row>
    <row r="140" spans="1:14" ht="31.5" customHeight="1" x14ac:dyDescent="0.2">
      <c r="A140" s="631" t="s">
        <v>436</v>
      </c>
      <c r="B140" s="632"/>
      <c r="C140" s="632"/>
      <c r="D140" s="632"/>
      <c r="E140" s="633"/>
      <c r="F140" s="630"/>
      <c r="G140" s="652"/>
      <c r="H140" s="630"/>
      <c r="I140" s="630"/>
      <c r="J140" s="702"/>
      <c r="K140" s="651"/>
      <c r="L140" s="544"/>
      <c r="M140" s="486"/>
      <c r="N140" s="487"/>
    </row>
    <row r="141" spans="1:14" ht="12.95" customHeight="1" x14ac:dyDescent="0.2">
      <c r="A141" s="634" t="s">
        <v>28</v>
      </c>
      <c r="B141" s="638"/>
      <c r="C141" s="638"/>
      <c r="D141" s="638"/>
      <c r="E141" s="639"/>
      <c r="F141" s="640"/>
      <c r="G141" s="621"/>
      <c r="H141" s="640"/>
      <c r="I141" s="640"/>
      <c r="J141" s="641"/>
      <c r="K141" s="621"/>
      <c r="L141" s="725"/>
      <c r="M141" s="486"/>
      <c r="N141" s="487"/>
    </row>
    <row r="142" spans="1:14" ht="30.95" customHeight="1" x14ac:dyDescent="0.2">
      <c r="A142" s="653" t="s">
        <v>443</v>
      </c>
      <c r="B142" s="635"/>
      <c r="C142" s="650"/>
      <c r="D142" s="635"/>
      <c r="E142" s="636"/>
      <c r="F142" s="568" t="s">
        <v>201</v>
      </c>
      <c r="G142" s="654">
        <v>1000000</v>
      </c>
      <c r="H142" s="568"/>
      <c r="I142" s="630"/>
      <c r="J142" s="708">
        <f>+K142/G142</f>
        <v>0</v>
      </c>
      <c r="K142" s="651">
        <v>0</v>
      </c>
      <c r="L142" s="547" t="s">
        <v>561</v>
      </c>
      <c r="M142" s="486"/>
      <c r="N142" s="487"/>
    </row>
    <row r="143" spans="1:14" ht="15.6" customHeight="1" x14ac:dyDescent="0.2">
      <c r="A143" s="656" t="s">
        <v>444</v>
      </c>
      <c r="B143" s="619"/>
      <c r="C143" s="643"/>
      <c r="D143" s="619"/>
      <c r="E143" s="620"/>
      <c r="F143" s="529" t="s">
        <v>90</v>
      </c>
      <c r="G143" s="657">
        <v>2800000</v>
      </c>
      <c r="H143" s="529"/>
      <c r="I143" s="644"/>
      <c r="J143" s="699">
        <f>+K143/G143</f>
        <v>0.66656313928571431</v>
      </c>
      <c r="K143" s="658">
        <v>1866376.79</v>
      </c>
      <c r="L143" s="788" t="s">
        <v>575</v>
      </c>
      <c r="M143" s="486"/>
      <c r="N143" s="487"/>
    </row>
    <row r="144" spans="1:14" ht="15.6" customHeight="1" x14ac:dyDescent="0.2">
      <c r="A144" s="656" t="s">
        <v>441</v>
      </c>
      <c r="B144" s="643" t="s">
        <v>442</v>
      </c>
      <c r="C144" s="643"/>
      <c r="D144" s="619"/>
      <c r="E144" s="620"/>
      <c r="F144" s="529"/>
      <c r="G144" s="657"/>
      <c r="H144" s="529"/>
      <c r="I144" s="644"/>
      <c r="J144" s="699"/>
      <c r="K144" s="658"/>
      <c r="L144" s="789"/>
      <c r="M144" s="486"/>
      <c r="N144" s="487"/>
    </row>
    <row r="145" spans="1:14" ht="15.6" customHeight="1" x14ac:dyDescent="0.2">
      <c r="A145" s="659" t="s">
        <v>445</v>
      </c>
      <c r="B145" s="660"/>
      <c r="C145" s="661"/>
      <c r="D145" s="638"/>
      <c r="E145" s="639"/>
      <c r="F145" s="520" t="s">
        <v>116</v>
      </c>
      <c r="G145" s="662">
        <v>650000</v>
      </c>
      <c r="H145" s="520"/>
      <c r="I145" s="640"/>
      <c r="J145" s="702">
        <f>+K145/G145</f>
        <v>0</v>
      </c>
      <c r="K145" s="560">
        <v>0</v>
      </c>
      <c r="L145" s="788" t="s">
        <v>568</v>
      </c>
      <c r="M145" s="486"/>
      <c r="N145" s="487"/>
    </row>
    <row r="146" spans="1:14" ht="15.6" customHeight="1" x14ac:dyDescent="0.2">
      <c r="A146" s="663" t="s">
        <v>446</v>
      </c>
      <c r="B146" s="647" t="s">
        <v>447</v>
      </c>
      <c r="C146" s="647"/>
      <c r="D146" s="646"/>
      <c r="E146" s="664"/>
      <c r="F146" s="537"/>
      <c r="G146" s="665"/>
      <c r="H146" s="537"/>
      <c r="I146" s="615"/>
      <c r="J146" s="700"/>
      <c r="K146" s="666"/>
      <c r="L146" s="789"/>
      <c r="M146" s="486"/>
      <c r="N146" s="487"/>
    </row>
    <row r="147" spans="1:14" ht="15.6" customHeight="1" x14ac:dyDescent="0.2">
      <c r="A147" s="656" t="s">
        <v>450</v>
      </c>
      <c r="B147" s="643"/>
      <c r="C147" s="643"/>
      <c r="D147" s="619"/>
      <c r="E147" s="620"/>
      <c r="F147" s="529" t="s">
        <v>53</v>
      </c>
      <c r="G147" s="657">
        <v>700000</v>
      </c>
      <c r="H147" s="529"/>
      <c r="I147" s="644"/>
      <c r="J147" s="699">
        <f>+K147/G147</f>
        <v>0.56988298571428575</v>
      </c>
      <c r="K147" s="658">
        <v>398918.09</v>
      </c>
      <c r="L147" s="788" t="s">
        <v>575</v>
      </c>
      <c r="M147" s="486"/>
      <c r="N147" s="487"/>
    </row>
    <row r="148" spans="1:14" ht="15.6" customHeight="1" x14ac:dyDescent="0.2">
      <c r="A148" s="656" t="s">
        <v>448</v>
      </c>
      <c r="B148" s="643" t="s">
        <v>449</v>
      </c>
      <c r="C148" s="643"/>
      <c r="D148" s="619"/>
      <c r="E148" s="620"/>
      <c r="F148" s="529"/>
      <c r="G148" s="657"/>
      <c r="H148" s="529"/>
      <c r="I148" s="644"/>
      <c r="J148" s="699"/>
      <c r="K148" s="658"/>
      <c r="L148" s="789"/>
      <c r="M148" s="486"/>
      <c r="N148" s="487"/>
    </row>
    <row r="149" spans="1:14" ht="15.6" customHeight="1" x14ac:dyDescent="0.2">
      <c r="A149" s="659" t="s">
        <v>453</v>
      </c>
      <c r="B149" s="661"/>
      <c r="C149" s="661"/>
      <c r="D149" s="638"/>
      <c r="E149" s="639"/>
      <c r="F149" s="520" t="s">
        <v>112</v>
      </c>
      <c r="G149" s="662">
        <v>350000</v>
      </c>
      <c r="H149" s="520"/>
      <c r="I149" s="640"/>
      <c r="J149" s="702">
        <f>+K149/G149</f>
        <v>0.47213122857142853</v>
      </c>
      <c r="K149" s="560">
        <v>165245.93</v>
      </c>
      <c r="L149" s="788" t="s">
        <v>575</v>
      </c>
      <c r="M149" s="486"/>
      <c r="N149" s="487"/>
    </row>
    <row r="150" spans="1:14" ht="15.6" customHeight="1" x14ac:dyDescent="0.2">
      <c r="A150" s="663" t="s">
        <v>296</v>
      </c>
      <c r="B150" s="647" t="s">
        <v>451</v>
      </c>
      <c r="C150" s="647"/>
      <c r="D150" s="646"/>
      <c r="E150" s="664"/>
      <c r="F150" s="537"/>
      <c r="G150" s="665"/>
      <c r="H150" s="537"/>
      <c r="I150" s="615"/>
      <c r="J150" s="700"/>
      <c r="K150" s="666"/>
      <c r="L150" s="789"/>
      <c r="M150" s="486"/>
      <c r="N150" s="487"/>
    </row>
    <row r="151" spans="1:14" ht="15.6" customHeight="1" x14ac:dyDescent="0.2">
      <c r="A151" s="656" t="s">
        <v>452</v>
      </c>
      <c r="B151" s="643"/>
      <c r="C151" s="643"/>
      <c r="D151" s="619"/>
      <c r="E151" s="620"/>
      <c r="F151" s="520" t="s">
        <v>116</v>
      </c>
      <c r="G151" s="657">
        <v>500000</v>
      </c>
      <c r="H151" s="529"/>
      <c r="I151" s="644"/>
      <c r="J151" s="699">
        <f>+K151/G151</f>
        <v>0.62850799999999996</v>
      </c>
      <c r="K151" s="658">
        <v>314254</v>
      </c>
      <c r="L151" s="788" t="s">
        <v>575</v>
      </c>
      <c r="M151" s="486"/>
      <c r="N151" s="487"/>
    </row>
    <row r="152" spans="1:14" ht="15.6" customHeight="1" x14ac:dyDescent="0.2">
      <c r="A152" s="656" t="s">
        <v>454</v>
      </c>
      <c r="B152" s="643" t="s">
        <v>455</v>
      </c>
      <c r="C152" s="643"/>
      <c r="D152" s="619"/>
      <c r="E152" s="620"/>
      <c r="F152" s="529"/>
      <c r="G152" s="657"/>
      <c r="H152" s="529"/>
      <c r="I152" s="644"/>
      <c r="J152" s="699"/>
      <c r="K152" s="658"/>
      <c r="L152" s="789"/>
      <c r="M152" s="486"/>
      <c r="N152" s="487"/>
    </row>
    <row r="153" spans="1:14" ht="15.6" customHeight="1" x14ac:dyDescent="0.2">
      <c r="A153" s="659" t="s">
        <v>457</v>
      </c>
      <c r="B153" s="661"/>
      <c r="C153" s="661"/>
      <c r="D153" s="638"/>
      <c r="E153" s="639"/>
      <c r="F153" s="521" t="s">
        <v>90</v>
      </c>
      <c r="G153" s="662">
        <v>700000</v>
      </c>
      <c r="H153" s="520"/>
      <c r="I153" s="640"/>
      <c r="J153" s="702">
        <f>+K153/G153</f>
        <v>0.35424614285714284</v>
      </c>
      <c r="K153" s="560">
        <v>247972.3</v>
      </c>
      <c r="L153" s="788" t="s">
        <v>575</v>
      </c>
      <c r="M153" s="486"/>
      <c r="N153" s="487"/>
    </row>
    <row r="154" spans="1:14" ht="15.6" customHeight="1" x14ac:dyDescent="0.2">
      <c r="A154" s="663" t="s">
        <v>456</v>
      </c>
      <c r="B154" s="647" t="s">
        <v>90</v>
      </c>
      <c r="C154" s="647"/>
      <c r="D154" s="646"/>
      <c r="E154" s="664"/>
      <c r="F154" s="538"/>
      <c r="G154" s="665"/>
      <c r="H154" s="537"/>
      <c r="I154" s="615"/>
      <c r="J154" s="700"/>
      <c r="K154" s="666"/>
      <c r="L154" s="789"/>
      <c r="M154" s="486"/>
      <c r="N154" s="487"/>
    </row>
    <row r="155" spans="1:14" ht="30.95" customHeight="1" x14ac:dyDescent="0.2">
      <c r="A155" s="653" t="s">
        <v>458</v>
      </c>
      <c r="B155" s="650"/>
      <c r="C155" s="650"/>
      <c r="D155" s="635"/>
      <c r="E155" s="636"/>
      <c r="F155" s="630" t="s">
        <v>92</v>
      </c>
      <c r="G155" s="654">
        <v>400000</v>
      </c>
      <c r="H155" s="568"/>
      <c r="I155" s="630"/>
      <c r="J155" s="708">
        <f>+K155/G155</f>
        <v>0.62464199999999992</v>
      </c>
      <c r="K155" s="651">
        <v>249856.8</v>
      </c>
      <c r="L155" s="544" t="s">
        <v>575</v>
      </c>
      <c r="M155" s="486"/>
      <c r="N155" s="487"/>
    </row>
    <row r="156" spans="1:14" ht="15.6" customHeight="1" x14ac:dyDescent="0.2">
      <c r="A156" s="659" t="s">
        <v>459</v>
      </c>
      <c r="B156" s="661"/>
      <c r="C156" s="661"/>
      <c r="D156" s="638"/>
      <c r="E156" s="639"/>
      <c r="F156" s="529" t="s">
        <v>53</v>
      </c>
      <c r="G156" s="662">
        <v>1000000</v>
      </c>
      <c r="H156" s="520"/>
      <c r="I156" s="640"/>
      <c r="J156" s="702">
        <f>+K156/G156</f>
        <v>0</v>
      </c>
      <c r="K156" s="560">
        <v>0</v>
      </c>
      <c r="L156" s="788" t="s">
        <v>559</v>
      </c>
      <c r="M156" s="486"/>
      <c r="N156" s="487"/>
    </row>
    <row r="157" spans="1:14" ht="15.6" customHeight="1" x14ac:dyDescent="0.2">
      <c r="A157" s="663" t="s">
        <v>348</v>
      </c>
      <c r="B157" s="647" t="s">
        <v>460</v>
      </c>
      <c r="C157" s="647"/>
      <c r="D157" s="646"/>
      <c r="E157" s="664"/>
      <c r="F157" s="537"/>
      <c r="G157" s="665"/>
      <c r="H157" s="537"/>
      <c r="I157" s="615"/>
      <c r="J157" s="700"/>
      <c r="K157" s="666"/>
      <c r="L157" s="789"/>
      <c r="M157" s="486"/>
      <c r="N157" s="487"/>
    </row>
    <row r="158" spans="1:14" ht="15.6" customHeight="1" x14ac:dyDescent="0.2">
      <c r="A158" s="656" t="s">
        <v>462</v>
      </c>
      <c r="B158" s="643"/>
      <c r="C158" s="643"/>
      <c r="D158" s="619"/>
      <c r="E158" s="620"/>
      <c r="F158" s="529" t="s">
        <v>92</v>
      </c>
      <c r="G158" s="657">
        <v>500000</v>
      </c>
      <c r="H158" s="529"/>
      <c r="I158" s="644"/>
      <c r="J158" s="699">
        <f>+K158/G158</f>
        <v>0</v>
      </c>
      <c r="K158" s="658">
        <v>0</v>
      </c>
      <c r="L158" s="788" t="s">
        <v>540</v>
      </c>
      <c r="M158" s="486"/>
      <c r="N158" s="487"/>
    </row>
    <row r="159" spans="1:14" ht="15.6" customHeight="1" x14ac:dyDescent="0.2">
      <c r="A159" s="656" t="s">
        <v>304</v>
      </c>
      <c r="B159" s="643" t="s">
        <v>461</v>
      </c>
      <c r="C159" s="643"/>
      <c r="D159" s="619"/>
      <c r="E159" s="620"/>
      <c r="F159" s="529"/>
      <c r="G159" s="657"/>
      <c r="H159" s="529"/>
      <c r="I159" s="644"/>
      <c r="J159" s="699"/>
      <c r="K159" s="658"/>
      <c r="L159" s="789"/>
      <c r="M159" s="486"/>
      <c r="N159" s="487"/>
    </row>
    <row r="160" spans="1:14" ht="15.6" customHeight="1" x14ac:dyDescent="0.2">
      <c r="A160" s="659" t="s">
        <v>463</v>
      </c>
      <c r="B160" s="661"/>
      <c r="C160" s="661"/>
      <c r="D160" s="638"/>
      <c r="E160" s="639"/>
      <c r="F160" s="520" t="s">
        <v>112</v>
      </c>
      <c r="G160" s="662">
        <v>300000</v>
      </c>
      <c r="H160" s="520"/>
      <c r="I160" s="640"/>
      <c r="J160" s="702">
        <f>+K160/G160</f>
        <v>0</v>
      </c>
      <c r="K160" s="560">
        <v>0</v>
      </c>
      <c r="L160" s="788" t="s">
        <v>561</v>
      </c>
      <c r="M160" s="486"/>
      <c r="N160" s="487"/>
    </row>
    <row r="161" spans="1:14" ht="15.6" customHeight="1" x14ac:dyDescent="0.2">
      <c r="A161" s="663" t="s">
        <v>464</v>
      </c>
      <c r="B161" s="647" t="s">
        <v>465</v>
      </c>
      <c r="C161" s="647"/>
      <c r="D161" s="646"/>
      <c r="E161" s="664"/>
      <c r="F161" s="537"/>
      <c r="G161" s="665"/>
      <c r="H161" s="537"/>
      <c r="I161" s="615"/>
      <c r="J161" s="700"/>
      <c r="K161" s="666"/>
      <c r="L161" s="789"/>
      <c r="M161" s="486"/>
      <c r="N161" s="487"/>
    </row>
    <row r="162" spans="1:14" ht="15.6" customHeight="1" x14ac:dyDescent="0.2">
      <c r="A162" s="656" t="s">
        <v>466</v>
      </c>
      <c r="B162" s="643"/>
      <c r="C162" s="643"/>
      <c r="D162" s="619"/>
      <c r="E162" s="620"/>
      <c r="F162" s="529" t="s">
        <v>53</v>
      </c>
      <c r="G162" s="657">
        <v>300000</v>
      </c>
      <c r="H162" s="529"/>
      <c r="I162" s="644"/>
      <c r="J162" s="699">
        <f>+K162/G162</f>
        <v>0</v>
      </c>
      <c r="K162" s="658">
        <v>0</v>
      </c>
      <c r="L162" s="788" t="s">
        <v>563</v>
      </c>
      <c r="M162" s="486"/>
      <c r="N162" s="487"/>
    </row>
    <row r="163" spans="1:14" ht="15.6" customHeight="1" x14ac:dyDescent="0.2">
      <c r="A163" s="656" t="s">
        <v>310</v>
      </c>
      <c r="B163" s="643" t="s">
        <v>467</v>
      </c>
      <c r="C163" s="643"/>
      <c r="D163" s="619"/>
      <c r="E163" s="620"/>
      <c r="F163" s="529"/>
      <c r="G163" s="657"/>
      <c r="H163" s="529"/>
      <c r="I163" s="644"/>
      <c r="J163" s="699"/>
      <c r="K163" s="658"/>
      <c r="L163" s="789"/>
      <c r="M163" s="486"/>
      <c r="N163" s="487"/>
    </row>
    <row r="164" spans="1:14" ht="15.6" customHeight="1" x14ac:dyDescent="0.2">
      <c r="A164" s="659" t="s">
        <v>468</v>
      </c>
      <c r="B164" s="661"/>
      <c r="C164" s="661"/>
      <c r="D164" s="638"/>
      <c r="E164" s="639"/>
      <c r="F164" s="521" t="s">
        <v>90</v>
      </c>
      <c r="G164" s="662">
        <v>2400000</v>
      </c>
      <c r="H164" s="520"/>
      <c r="I164" s="640"/>
      <c r="J164" s="702">
        <f>+K164/G164</f>
        <v>0</v>
      </c>
      <c r="K164" s="560">
        <v>0</v>
      </c>
      <c r="L164" s="788" t="s">
        <v>561</v>
      </c>
      <c r="M164" s="486"/>
      <c r="N164" s="487"/>
    </row>
    <row r="165" spans="1:14" ht="15.6" customHeight="1" x14ac:dyDescent="0.2">
      <c r="A165" s="663" t="s">
        <v>296</v>
      </c>
      <c r="B165" s="647" t="s">
        <v>469</v>
      </c>
      <c r="C165" s="647"/>
      <c r="D165" s="646"/>
      <c r="E165" s="664"/>
      <c r="F165" s="537"/>
      <c r="G165" s="665"/>
      <c r="H165" s="537"/>
      <c r="I165" s="615"/>
      <c r="J165" s="700"/>
      <c r="K165" s="666"/>
      <c r="L165" s="789"/>
      <c r="M165" s="486"/>
      <c r="N165" s="487"/>
    </row>
    <row r="166" spans="1:14" ht="15.6" customHeight="1" x14ac:dyDescent="0.2">
      <c r="A166" s="656" t="s">
        <v>471</v>
      </c>
      <c r="B166" s="643"/>
      <c r="C166" s="643"/>
      <c r="D166" s="619"/>
      <c r="E166" s="620"/>
      <c r="F166" s="529" t="s">
        <v>200</v>
      </c>
      <c r="G166" s="657">
        <v>4350000</v>
      </c>
      <c r="H166" s="529"/>
      <c r="I166" s="644"/>
      <c r="J166" s="699">
        <f>+K166/G166</f>
        <v>0</v>
      </c>
      <c r="K166" s="658">
        <v>0</v>
      </c>
      <c r="L166" s="788" t="s">
        <v>561</v>
      </c>
      <c r="M166" s="486"/>
      <c r="N166" s="487"/>
    </row>
    <row r="167" spans="1:14" ht="15.6" customHeight="1" x14ac:dyDescent="0.2">
      <c r="A167" s="656" t="s">
        <v>332</v>
      </c>
      <c r="B167" s="643" t="s">
        <v>470</v>
      </c>
      <c r="C167" s="643"/>
      <c r="D167" s="619"/>
      <c r="E167" s="620"/>
      <c r="F167" s="529"/>
      <c r="G167" s="657"/>
      <c r="H167" s="529"/>
      <c r="I167" s="644"/>
      <c r="J167" s="699"/>
      <c r="K167" s="658"/>
      <c r="L167" s="789"/>
      <c r="M167" s="486"/>
      <c r="N167" s="487"/>
    </row>
    <row r="168" spans="1:14" ht="15.6" customHeight="1" x14ac:dyDescent="0.2">
      <c r="A168" s="659" t="s">
        <v>472</v>
      </c>
      <c r="B168" s="661"/>
      <c r="C168" s="661"/>
      <c r="D168" s="638"/>
      <c r="E168" s="639"/>
      <c r="F168" s="521" t="s">
        <v>90</v>
      </c>
      <c r="G168" s="662">
        <v>410164.8</v>
      </c>
      <c r="H168" s="520"/>
      <c r="I168" s="640"/>
      <c r="J168" s="702">
        <f>+K168/G168</f>
        <v>0.4145894528248158</v>
      </c>
      <c r="K168" s="560">
        <v>170050</v>
      </c>
      <c r="L168" s="788" t="s">
        <v>367</v>
      </c>
      <c r="M168" s="486"/>
      <c r="N168" s="487"/>
    </row>
    <row r="169" spans="1:14" ht="15.6" customHeight="1" x14ac:dyDescent="0.2">
      <c r="A169" s="663" t="s">
        <v>296</v>
      </c>
      <c r="B169" s="647" t="s">
        <v>473</v>
      </c>
      <c r="C169" s="647"/>
      <c r="D169" s="646"/>
      <c r="E169" s="664"/>
      <c r="F169" s="537"/>
      <c r="G169" s="665"/>
      <c r="H169" s="537"/>
      <c r="I169" s="615"/>
      <c r="J169" s="700"/>
      <c r="K169" s="666"/>
      <c r="L169" s="789"/>
      <c r="M169" s="486"/>
      <c r="N169" s="487"/>
    </row>
    <row r="170" spans="1:14" ht="15.6" customHeight="1" x14ac:dyDescent="0.2">
      <c r="A170" s="656" t="s">
        <v>474</v>
      </c>
      <c r="B170" s="643"/>
      <c r="C170" s="643"/>
      <c r="D170" s="619"/>
      <c r="E170" s="620"/>
      <c r="F170" s="520" t="s">
        <v>112</v>
      </c>
      <c r="G170" s="657">
        <v>800000</v>
      </c>
      <c r="H170" s="529"/>
      <c r="I170" s="644"/>
      <c r="J170" s="699">
        <f>+K170/G170</f>
        <v>0</v>
      </c>
      <c r="K170" s="658">
        <v>0</v>
      </c>
      <c r="L170" s="788" t="s">
        <v>562</v>
      </c>
      <c r="M170" s="486"/>
      <c r="N170" s="487"/>
    </row>
    <row r="171" spans="1:14" ht="15.6" customHeight="1" x14ac:dyDescent="0.2">
      <c r="A171" s="656" t="s">
        <v>296</v>
      </c>
      <c r="B171" s="643" t="s">
        <v>475</v>
      </c>
      <c r="C171" s="643"/>
      <c r="D171" s="619"/>
      <c r="E171" s="620"/>
      <c r="F171" s="529"/>
      <c r="G171" s="657"/>
      <c r="H171" s="529"/>
      <c r="I171" s="644"/>
      <c r="J171" s="699"/>
      <c r="K171" s="658"/>
      <c r="L171" s="790"/>
      <c r="M171" s="486"/>
      <c r="N171" s="487"/>
    </row>
    <row r="172" spans="1:14" ht="15.6" customHeight="1" x14ac:dyDescent="0.2">
      <c r="A172" s="656" t="s">
        <v>296</v>
      </c>
      <c r="B172" s="643" t="s">
        <v>476</v>
      </c>
      <c r="C172" s="643"/>
      <c r="D172" s="619"/>
      <c r="E172" s="620"/>
      <c r="F172" s="529"/>
      <c r="G172" s="657"/>
      <c r="H172" s="529"/>
      <c r="I172" s="644"/>
      <c r="J172" s="699"/>
      <c r="K172" s="658"/>
      <c r="L172" s="789"/>
      <c r="M172" s="486"/>
      <c r="N172" s="487"/>
    </row>
    <row r="173" spans="1:14" ht="15.6" customHeight="1" x14ac:dyDescent="0.2">
      <c r="A173" s="659" t="s">
        <v>477</v>
      </c>
      <c r="B173" s="661"/>
      <c r="C173" s="661"/>
      <c r="D173" s="638"/>
      <c r="E173" s="639"/>
      <c r="F173" s="520" t="s">
        <v>116</v>
      </c>
      <c r="G173" s="662">
        <v>1000000</v>
      </c>
      <c r="H173" s="520"/>
      <c r="I173" s="640"/>
      <c r="J173" s="702">
        <f>+K173/G173</f>
        <v>0.88329999999999997</v>
      </c>
      <c r="K173" s="560">
        <v>883300</v>
      </c>
      <c r="L173" s="788" t="s">
        <v>568</v>
      </c>
      <c r="M173" s="486"/>
      <c r="N173" s="487"/>
    </row>
    <row r="174" spans="1:14" ht="15.6" customHeight="1" x14ac:dyDescent="0.2">
      <c r="A174" s="656" t="s">
        <v>296</v>
      </c>
      <c r="B174" s="643" t="s">
        <v>478</v>
      </c>
      <c r="C174" s="643"/>
      <c r="D174" s="619"/>
      <c r="E174" s="620"/>
      <c r="F174" s="529"/>
      <c r="G174" s="657"/>
      <c r="H174" s="529"/>
      <c r="I174" s="644"/>
      <c r="J174" s="699"/>
      <c r="K174" s="658"/>
      <c r="L174" s="790"/>
      <c r="M174" s="486"/>
      <c r="N174" s="487"/>
    </row>
    <row r="175" spans="1:14" ht="15.6" customHeight="1" x14ac:dyDescent="0.2">
      <c r="A175" s="663" t="s">
        <v>479</v>
      </c>
      <c r="B175" s="647" t="s">
        <v>480</v>
      </c>
      <c r="C175" s="647"/>
      <c r="D175" s="646"/>
      <c r="E175" s="664"/>
      <c r="F175" s="537"/>
      <c r="G175" s="665"/>
      <c r="H175" s="537"/>
      <c r="I175" s="615"/>
      <c r="J175" s="700"/>
      <c r="K175" s="666"/>
      <c r="L175" s="789"/>
      <c r="M175" s="486"/>
      <c r="N175" s="487"/>
    </row>
    <row r="176" spans="1:14" ht="15.6" customHeight="1" x14ac:dyDescent="0.2">
      <c r="A176" s="656" t="s">
        <v>481</v>
      </c>
      <c r="B176" s="643"/>
      <c r="C176" s="643"/>
      <c r="D176" s="619"/>
      <c r="E176" s="620"/>
      <c r="F176" s="529" t="s">
        <v>526</v>
      </c>
      <c r="G176" s="657">
        <v>1200000</v>
      </c>
      <c r="H176" s="529"/>
      <c r="I176" s="644"/>
      <c r="J176" s="699">
        <f>+K176/G176</f>
        <v>0</v>
      </c>
      <c r="K176" s="658">
        <v>0</v>
      </c>
      <c r="L176" s="788" t="s">
        <v>567</v>
      </c>
      <c r="M176" s="486"/>
      <c r="N176" s="487"/>
    </row>
    <row r="177" spans="1:14" ht="15.6" customHeight="1" x14ac:dyDescent="0.2">
      <c r="A177" s="656" t="s">
        <v>296</v>
      </c>
      <c r="B177" s="643" t="s">
        <v>482</v>
      </c>
      <c r="C177" s="643"/>
      <c r="D177" s="619"/>
      <c r="E177" s="620"/>
      <c r="F177" s="529"/>
      <c r="G177" s="657"/>
      <c r="H177" s="529"/>
      <c r="I177" s="644"/>
      <c r="J177" s="699"/>
      <c r="K177" s="658"/>
      <c r="L177" s="790"/>
      <c r="M177" s="486"/>
      <c r="N177" s="487"/>
    </row>
    <row r="178" spans="1:14" ht="15.6" customHeight="1" x14ac:dyDescent="0.2">
      <c r="A178" s="656" t="s">
        <v>296</v>
      </c>
      <c r="B178" s="643" t="s">
        <v>483</v>
      </c>
      <c r="C178" s="643"/>
      <c r="D178" s="619"/>
      <c r="E178" s="620"/>
      <c r="F178" s="529"/>
      <c r="G178" s="657"/>
      <c r="H178" s="529"/>
      <c r="I178" s="644"/>
      <c r="J178" s="699"/>
      <c r="K178" s="658"/>
      <c r="L178" s="789"/>
      <c r="M178" s="486"/>
      <c r="N178" s="487"/>
    </row>
    <row r="179" spans="1:14" ht="15.6" customHeight="1" x14ac:dyDescent="0.2">
      <c r="A179" s="659" t="s">
        <v>484</v>
      </c>
      <c r="B179" s="661"/>
      <c r="C179" s="661"/>
      <c r="D179" s="638"/>
      <c r="E179" s="639"/>
      <c r="F179" s="520" t="s">
        <v>527</v>
      </c>
      <c r="G179" s="662">
        <v>1100000</v>
      </c>
      <c r="H179" s="520"/>
      <c r="I179" s="640"/>
      <c r="J179" s="702">
        <f>+K179/G179</f>
        <v>0</v>
      </c>
      <c r="K179" s="560">
        <v>0</v>
      </c>
      <c r="L179" s="788" t="s">
        <v>560</v>
      </c>
      <c r="M179" s="486"/>
      <c r="N179" s="487"/>
    </row>
    <row r="180" spans="1:14" ht="15.6" customHeight="1" x14ac:dyDescent="0.2">
      <c r="A180" s="656" t="s">
        <v>296</v>
      </c>
      <c r="B180" s="643" t="s">
        <v>482</v>
      </c>
      <c r="C180" s="643"/>
      <c r="D180" s="619"/>
      <c r="E180" s="620"/>
      <c r="F180" s="529"/>
      <c r="G180" s="657"/>
      <c r="H180" s="529"/>
      <c r="I180" s="644"/>
      <c r="J180" s="699"/>
      <c r="K180" s="658"/>
      <c r="L180" s="790"/>
      <c r="M180" s="486"/>
      <c r="N180" s="487"/>
    </row>
    <row r="181" spans="1:14" ht="15.6" customHeight="1" x14ac:dyDescent="0.2">
      <c r="A181" s="663" t="s">
        <v>296</v>
      </c>
      <c r="B181" s="647" t="s">
        <v>485</v>
      </c>
      <c r="C181" s="647"/>
      <c r="D181" s="646"/>
      <c r="E181" s="664"/>
      <c r="F181" s="537"/>
      <c r="G181" s="665"/>
      <c r="H181" s="537"/>
      <c r="I181" s="615"/>
      <c r="J181" s="700"/>
      <c r="K181" s="666"/>
      <c r="L181" s="789"/>
      <c r="M181" s="486"/>
      <c r="N181" s="487"/>
    </row>
    <row r="182" spans="1:14" ht="15.6" customHeight="1" x14ac:dyDescent="0.2">
      <c r="A182" s="656" t="s">
        <v>486</v>
      </c>
      <c r="B182" s="643"/>
      <c r="C182" s="643"/>
      <c r="D182" s="619"/>
      <c r="E182" s="620"/>
      <c r="F182" s="529" t="s">
        <v>112</v>
      </c>
      <c r="G182" s="657">
        <v>450000</v>
      </c>
      <c r="H182" s="529"/>
      <c r="I182" s="644"/>
      <c r="J182" s="699">
        <f>+K182/G182</f>
        <v>0.5414755555555556</v>
      </c>
      <c r="K182" s="658">
        <v>243664</v>
      </c>
      <c r="L182" s="788" t="s">
        <v>575</v>
      </c>
      <c r="M182" s="486"/>
      <c r="N182" s="487"/>
    </row>
    <row r="183" spans="1:14" ht="15.6" customHeight="1" x14ac:dyDescent="0.2">
      <c r="A183" s="656" t="s">
        <v>296</v>
      </c>
      <c r="B183" s="643" t="s">
        <v>487</v>
      </c>
      <c r="C183" s="643"/>
      <c r="D183" s="619"/>
      <c r="E183" s="620"/>
      <c r="F183" s="529"/>
      <c r="G183" s="657"/>
      <c r="H183" s="529"/>
      <c r="I183" s="644"/>
      <c r="J183" s="699"/>
      <c r="K183" s="658"/>
      <c r="L183" s="789"/>
      <c r="M183" s="486"/>
      <c r="N183" s="487"/>
    </row>
    <row r="184" spans="1:14" ht="15.6" customHeight="1" x14ac:dyDescent="0.2">
      <c r="A184" s="659" t="s">
        <v>488</v>
      </c>
      <c r="B184" s="661"/>
      <c r="C184" s="661"/>
      <c r="D184" s="638"/>
      <c r="E184" s="639"/>
      <c r="F184" s="520" t="s">
        <v>90</v>
      </c>
      <c r="G184" s="662">
        <v>1000000</v>
      </c>
      <c r="H184" s="691"/>
      <c r="I184" s="692"/>
      <c r="J184" s="702">
        <f>+K184/G184</f>
        <v>0.61820900000000001</v>
      </c>
      <c r="K184" s="560">
        <v>618209</v>
      </c>
      <c r="L184" s="788" t="s">
        <v>575</v>
      </c>
      <c r="M184" s="486"/>
      <c r="N184" s="487"/>
    </row>
    <row r="185" spans="1:14" ht="15.6" customHeight="1" x14ac:dyDescent="0.2">
      <c r="A185" s="663" t="s">
        <v>319</v>
      </c>
      <c r="B185" s="647" t="s">
        <v>489</v>
      </c>
      <c r="C185" s="647"/>
      <c r="D185" s="646"/>
      <c r="E185" s="664"/>
      <c r="F185" s="537"/>
      <c r="G185" s="665"/>
      <c r="H185" s="537"/>
      <c r="I185" s="615"/>
      <c r="J185" s="700"/>
      <c r="K185" s="666"/>
      <c r="L185" s="789"/>
      <c r="M185" s="486"/>
      <c r="N185" s="487"/>
    </row>
    <row r="186" spans="1:14" ht="15.6" customHeight="1" x14ac:dyDescent="0.2">
      <c r="A186" s="656" t="s">
        <v>539</v>
      </c>
      <c r="B186" s="643"/>
      <c r="C186" s="643"/>
      <c r="D186" s="619"/>
      <c r="E186" s="620"/>
      <c r="F186" s="640"/>
      <c r="G186" s="657">
        <v>1000000</v>
      </c>
      <c r="H186" s="529"/>
      <c r="I186" s="644"/>
      <c r="J186" s="699">
        <f>+K186/G186</f>
        <v>0.48255873999999999</v>
      </c>
      <c r="K186" s="658">
        <v>482558.74</v>
      </c>
      <c r="L186" s="788" t="s">
        <v>575</v>
      </c>
      <c r="M186" s="486"/>
      <c r="N186" s="487"/>
    </row>
    <row r="187" spans="1:14" ht="15.6" customHeight="1" x14ac:dyDescent="0.2">
      <c r="A187" s="656" t="s">
        <v>490</v>
      </c>
      <c r="B187" s="643" t="s">
        <v>491</v>
      </c>
      <c r="C187" s="643"/>
      <c r="D187" s="619"/>
      <c r="E187" s="620"/>
      <c r="F187" s="615"/>
      <c r="G187" s="657"/>
      <c r="H187" s="529"/>
      <c r="I187" s="644"/>
      <c r="J187" s="699"/>
      <c r="K187" s="658"/>
      <c r="L187" s="789"/>
      <c r="M187" s="486"/>
      <c r="N187" s="487"/>
    </row>
    <row r="188" spans="1:14" ht="17.100000000000001" customHeight="1" x14ac:dyDescent="0.2">
      <c r="A188" s="839" t="s">
        <v>251</v>
      </c>
      <c r="B188" s="840"/>
      <c r="C188" s="840"/>
      <c r="D188" s="840"/>
      <c r="E188" s="841"/>
      <c r="F188" s="568"/>
      <c r="G188" s="667">
        <f>SUM(G142:G186)</f>
        <v>22910164.800000001</v>
      </c>
      <c r="H188" s="568"/>
      <c r="I188" s="630"/>
      <c r="J188" s="708"/>
      <c r="K188" s="668">
        <f>SUM(K142:K186)</f>
        <v>5640405.6500000004</v>
      </c>
      <c r="L188" s="544"/>
      <c r="M188" s="486"/>
      <c r="N188" s="487"/>
    </row>
    <row r="189" spans="1:14" ht="12.95" customHeight="1" x14ac:dyDescent="0.2">
      <c r="A189" s="578" t="s">
        <v>22</v>
      </c>
      <c r="B189" s="635"/>
      <c r="C189" s="650"/>
      <c r="D189" s="635"/>
      <c r="E189" s="636"/>
      <c r="F189" s="630"/>
      <c r="G189" s="651"/>
      <c r="H189" s="630"/>
      <c r="I189" s="630"/>
      <c r="J189" s="702"/>
      <c r="K189" s="651"/>
      <c r="L189" s="544"/>
      <c r="M189" s="486"/>
      <c r="N189" s="487"/>
    </row>
    <row r="190" spans="1:14" ht="30.95" customHeight="1" x14ac:dyDescent="0.2">
      <c r="A190" s="653" t="s">
        <v>492</v>
      </c>
      <c r="B190" s="635"/>
      <c r="C190" s="650"/>
      <c r="D190" s="635"/>
      <c r="E190" s="636"/>
      <c r="F190" s="630" t="s">
        <v>528</v>
      </c>
      <c r="G190" s="654">
        <v>6000000</v>
      </c>
      <c r="H190" s="630"/>
      <c r="I190" s="630"/>
      <c r="J190" s="708">
        <f>+K190/G190</f>
        <v>1.6959498333333333E-2</v>
      </c>
      <c r="K190" s="651">
        <v>101756.99</v>
      </c>
      <c r="L190" s="544" t="s">
        <v>563</v>
      </c>
      <c r="M190" s="486"/>
      <c r="N190" s="487"/>
    </row>
    <row r="191" spans="1:14" ht="17.100000000000001" customHeight="1" x14ac:dyDescent="0.2">
      <c r="A191" s="839" t="s">
        <v>252</v>
      </c>
      <c r="B191" s="840"/>
      <c r="C191" s="840"/>
      <c r="D191" s="840"/>
      <c r="E191" s="841"/>
      <c r="F191" s="630"/>
      <c r="G191" s="669">
        <f>SUM(G190)</f>
        <v>6000000</v>
      </c>
      <c r="H191" s="630"/>
      <c r="I191" s="630"/>
      <c r="J191" s="699"/>
      <c r="K191" s="670">
        <f>SUM(K190)</f>
        <v>101756.99</v>
      </c>
      <c r="L191" s="544"/>
      <c r="M191" s="486"/>
      <c r="N191" s="487"/>
    </row>
    <row r="192" spans="1:14" ht="21.75" customHeight="1" x14ac:dyDescent="0.2">
      <c r="A192" s="839" t="s">
        <v>437</v>
      </c>
      <c r="B192" s="840"/>
      <c r="C192" s="840"/>
      <c r="D192" s="840"/>
      <c r="E192" s="841"/>
      <c r="F192" s="630"/>
      <c r="G192" s="576">
        <f>+G191+G188</f>
        <v>28910164.800000001</v>
      </c>
      <c r="H192" s="630"/>
      <c r="I192" s="630"/>
      <c r="J192" s="708"/>
      <c r="K192" s="576">
        <f>+K191+K188</f>
        <v>5742162.6400000006</v>
      </c>
      <c r="L192" s="544"/>
      <c r="M192" s="486"/>
      <c r="N192" s="487"/>
    </row>
    <row r="193" spans="1:14" ht="31.5" customHeight="1" x14ac:dyDescent="0.2">
      <c r="A193" s="631" t="s">
        <v>552</v>
      </c>
      <c r="B193" s="632"/>
      <c r="C193" s="632"/>
      <c r="D193" s="632"/>
      <c r="E193" s="633"/>
      <c r="F193" s="630"/>
      <c r="G193" s="680"/>
      <c r="H193" s="630"/>
      <c r="I193" s="630"/>
      <c r="J193" s="708"/>
      <c r="K193" s="651"/>
      <c r="L193" s="544"/>
      <c r="M193" s="486"/>
      <c r="N193" s="487"/>
    </row>
    <row r="194" spans="1:14" ht="12.95" customHeight="1" x14ac:dyDescent="0.2">
      <c r="A194" s="682" t="s">
        <v>22</v>
      </c>
      <c r="B194" s="638"/>
      <c r="C194" s="661"/>
      <c r="D194" s="638"/>
      <c r="E194" s="639"/>
      <c r="F194" s="640"/>
      <c r="G194" s="560"/>
      <c r="H194" s="640"/>
      <c r="I194" s="640"/>
      <c r="J194" s="702"/>
      <c r="K194" s="560"/>
      <c r="L194" s="725"/>
      <c r="M194" s="486"/>
      <c r="N194" s="487"/>
    </row>
    <row r="195" spans="1:14" ht="15.6" customHeight="1" x14ac:dyDescent="0.2">
      <c r="A195" s="567" t="s">
        <v>556</v>
      </c>
      <c r="B195" s="568"/>
      <c r="C195" s="568"/>
      <c r="D195" s="568"/>
      <c r="E195" s="569"/>
      <c r="F195" s="568" t="s">
        <v>164</v>
      </c>
      <c r="G195" s="571">
        <v>5000000</v>
      </c>
      <c r="H195" s="683"/>
      <c r="I195" s="572"/>
      <c r="J195" s="708">
        <f t="shared" ref="J195" si="14">+K195/G195</f>
        <v>0</v>
      </c>
      <c r="K195" s="577">
        <v>0</v>
      </c>
      <c r="L195" s="547" t="s">
        <v>540</v>
      </c>
    </row>
    <row r="196" spans="1:14" ht="15.6" customHeight="1" x14ac:dyDescent="0.2">
      <c r="A196" s="519"/>
      <c r="B196" s="520" t="s">
        <v>553</v>
      </c>
      <c r="C196" s="520"/>
      <c r="D196" s="520"/>
      <c r="E196" s="521"/>
      <c r="F196" s="520"/>
      <c r="G196" s="523"/>
      <c r="H196" s="549"/>
      <c r="I196" s="524"/>
      <c r="J196" s="702"/>
      <c r="K196" s="527"/>
      <c r="L196" s="728"/>
    </row>
    <row r="197" spans="1:14" ht="15.6" customHeight="1" x14ac:dyDescent="0.2">
      <c r="A197" s="536"/>
      <c r="B197" s="537" t="s">
        <v>554</v>
      </c>
      <c r="C197" s="537"/>
      <c r="D197" s="537"/>
      <c r="E197" s="538"/>
      <c r="F197" s="537"/>
      <c r="G197" s="540"/>
      <c r="H197" s="551"/>
      <c r="I197" s="541"/>
      <c r="J197" s="700"/>
      <c r="K197" s="543"/>
      <c r="L197" s="729"/>
    </row>
    <row r="198" spans="1:14" ht="21.75" customHeight="1" x14ac:dyDescent="0.2">
      <c r="A198" s="836" t="s">
        <v>555</v>
      </c>
      <c r="B198" s="837"/>
      <c r="C198" s="837"/>
      <c r="D198" s="837"/>
      <c r="E198" s="838"/>
      <c r="F198" s="615"/>
      <c r="G198" s="628">
        <f>+G195</f>
        <v>5000000</v>
      </c>
      <c r="H198" s="615"/>
      <c r="I198" s="615"/>
      <c r="J198" s="700"/>
      <c r="K198" s="628">
        <f>+K195</f>
        <v>0</v>
      </c>
      <c r="L198" s="726"/>
      <c r="M198" s="486"/>
      <c r="N198" s="487"/>
    </row>
    <row r="199" spans="1:14" ht="31.5" customHeight="1" x14ac:dyDescent="0.2">
      <c r="A199" s="631" t="s">
        <v>534</v>
      </c>
      <c r="B199" s="632"/>
      <c r="C199" s="632"/>
      <c r="D199" s="632"/>
      <c r="E199" s="633"/>
      <c r="F199" s="630"/>
      <c r="G199" s="680"/>
      <c r="H199" s="630"/>
      <c r="I199" s="630"/>
      <c r="J199" s="708"/>
      <c r="K199" s="651"/>
      <c r="L199" s="544"/>
      <c r="M199" s="486"/>
      <c r="N199" s="487"/>
    </row>
    <row r="200" spans="1:14" ht="12.95" customHeight="1" x14ac:dyDescent="0.2">
      <c r="A200" s="578" t="s">
        <v>28</v>
      </c>
      <c r="B200" s="675"/>
      <c r="C200" s="675"/>
      <c r="D200" s="675"/>
      <c r="E200" s="676"/>
      <c r="F200" s="630"/>
      <c r="G200" s="576"/>
      <c r="H200" s="630"/>
      <c r="I200" s="630"/>
      <c r="J200" s="617"/>
      <c r="K200" s="576"/>
      <c r="L200" s="544"/>
      <c r="M200" s="486"/>
      <c r="N200" s="487"/>
    </row>
    <row r="201" spans="1:14" ht="30.95" customHeight="1" x14ac:dyDescent="0.2">
      <c r="A201" s="681" t="s">
        <v>557</v>
      </c>
      <c r="B201" s="673"/>
      <c r="C201" s="673"/>
      <c r="D201" s="673"/>
      <c r="E201" s="673"/>
      <c r="F201" s="630" t="s">
        <v>116</v>
      </c>
      <c r="G201" s="651">
        <v>2500000</v>
      </c>
      <c r="H201" s="630"/>
      <c r="I201" s="630"/>
      <c r="J201" s="703">
        <f>+K201/G201</f>
        <v>0</v>
      </c>
      <c r="K201" s="576">
        <v>0</v>
      </c>
      <c r="L201" s="547" t="s">
        <v>541</v>
      </c>
      <c r="M201" s="486"/>
      <c r="N201" s="487"/>
    </row>
    <row r="202" spans="1:14" ht="21.75" customHeight="1" x14ac:dyDescent="0.2">
      <c r="A202" s="839" t="s">
        <v>535</v>
      </c>
      <c r="B202" s="840"/>
      <c r="C202" s="840"/>
      <c r="D202" s="840"/>
      <c r="E202" s="841"/>
      <c r="F202" s="630"/>
      <c r="G202" s="576">
        <f>+G201</f>
        <v>2500000</v>
      </c>
      <c r="H202" s="630"/>
      <c r="I202" s="630"/>
      <c r="J202" s="708"/>
      <c r="K202" s="576">
        <f>+K201</f>
        <v>0</v>
      </c>
      <c r="L202" s="544"/>
      <c r="M202" s="486"/>
      <c r="N202" s="487"/>
    </row>
    <row r="203" spans="1:14" ht="31.5" customHeight="1" x14ac:dyDescent="0.2">
      <c r="A203" s="631" t="s">
        <v>537</v>
      </c>
      <c r="B203" s="632"/>
      <c r="C203" s="632"/>
      <c r="D203" s="632"/>
      <c r="E203" s="633"/>
      <c r="F203" s="630"/>
      <c r="G203" s="680"/>
      <c r="H203" s="630"/>
      <c r="I203" s="630"/>
      <c r="J203" s="708"/>
      <c r="K203" s="651"/>
      <c r="L203" s="544"/>
      <c r="M203" s="486"/>
      <c r="N203" s="487"/>
    </row>
    <row r="204" spans="1:14" ht="12.95" customHeight="1" x14ac:dyDescent="0.2">
      <c r="A204" s="578" t="s">
        <v>22</v>
      </c>
      <c r="B204" s="673"/>
      <c r="C204" s="650"/>
      <c r="D204" s="673"/>
      <c r="E204" s="674"/>
      <c r="F204" s="630"/>
      <c r="G204" s="651"/>
      <c r="H204" s="630"/>
      <c r="I204" s="630"/>
      <c r="J204" s="702"/>
      <c r="K204" s="651"/>
      <c r="L204" s="544"/>
      <c r="M204" s="486"/>
      <c r="N204" s="487"/>
    </row>
    <row r="205" spans="1:14" ht="30.95" customHeight="1" x14ac:dyDescent="0.2">
      <c r="A205" s="567" t="s">
        <v>558</v>
      </c>
      <c r="B205" s="568"/>
      <c r="C205" s="568"/>
      <c r="D205" s="568"/>
      <c r="E205" s="569"/>
      <c r="F205" s="630" t="s">
        <v>200</v>
      </c>
      <c r="G205" s="571">
        <v>1469422</v>
      </c>
      <c r="H205" s="572">
        <v>43895</v>
      </c>
      <c r="I205" s="572">
        <v>44298</v>
      </c>
      <c r="J205" s="703">
        <f t="shared" ref="J205" si="15">+K205/G205</f>
        <v>0.81258512530777405</v>
      </c>
      <c r="K205" s="577">
        <v>1194030.46</v>
      </c>
      <c r="L205" s="544" t="s">
        <v>367</v>
      </c>
    </row>
    <row r="206" spans="1:14" ht="21.75" customHeight="1" x14ac:dyDescent="0.2">
      <c r="A206" s="839" t="s">
        <v>538</v>
      </c>
      <c r="B206" s="840"/>
      <c r="C206" s="840"/>
      <c r="D206" s="840"/>
      <c r="E206" s="841"/>
      <c r="F206" s="630"/>
      <c r="G206" s="576">
        <f>+G205</f>
        <v>1469422</v>
      </c>
      <c r="H206" s="630"/>
      <c r="I206" s="630"/>
      <c r="J206" s="655"/>
      <c r="K206" s="576">
        <f>+K205</f>
        <v>1194030.46</v>
      </c>
      <c r="L206" s="544"/>
      <c r="M206" s="486"/>
      <c r="N206" s="487"/>
    </row>
    <row r="207" spans="1:14" ht="21.75" customHeight="1" x14ac:dyDescent="0.2">
      <c r="A207" s="716"/>
      <c r="B207" s="638"/>
      <c r="C207" s="638"/>
      <c r="D207" s="638"/>
      <c r="E207" s="638"/>
      <c r="F207" s="520"/>
      <c r="G207" s="717"/>
      <c r="H207" s="520"/>
      <c r="I207" s="520"/>
      <c r="J207" s="550"/>
      <c r="K207" s="717"/>
      <c r="L207" s="709"/>
      <c r="M207" s="486"/>
      <c r="N207" s="487"/>
    </row>
    <row r="208" spans="1:14" ht="21.75" customHeight="1" x14ac:dyDescent="0.2">
      <c r="A208" s="678"/>
      <c r="B208" s="619"/>
      <c r="C208" s="619"/>
      <c r="D208" s="619"/>
      <c r="E208" s="619"/>
      <c r="F208" s="529"/>
      <c r="G208" s="645"/>
      <c r="H208" s="529"/>
      <c r="I208" s="529"/>
      <c r="J208" s="555"/>
      <c r="K208" s="645"/>
      <c r="L208" s="679"/>
      <c r="M208" s="486"/>
      <c r="N208" s="487"/>
    </row>
    <row r="209" spans="1:15" ht="19.5" customHeight="1" x14ac:dyDescent="0.2">
      <c r="A209" s="489" t="s">
        <v>194</v>
      </c>
      <c r="B209" s="472"/>
      <c r="C209" s="472"/>
      <c r="D209" s="472"/>
      <c r="E209" s="472"/>
      <c r="F209" s="472"/>
      <c r="G209" s="472"/>
      <c r="H209" s="472"/>
      <c r="I209" s="472"/>
      <c r="J209" s="490" t="s">
        <v>361</v>
      </c>
      <c r="K209" s="484"/>
      <c r="L209" s="491"/>
      <c r="M209" s="486">
        <v>260213244.00999999</v>
      </c>
      <c r="N209" s="487">
        <f>+M209-K126</f>
        <v>260213244.00999999</v>
      </c>
      <c r="O209" s="470" t="s">
        <v>287</v>
      </c>
    </row>
    <row r="210" spans="1:15" ht="19.5" customHeight="1" x14ac:dyDescent="0.2">
      <c r="A210" s="489"/>
      <c r="B210" s="492"/>
      <c r="C210" s="492"/>
      <c r="D210" s="492"/>
      <c r="E210" s="492"/>
      <c r="F210" s="472"/>
      <c r="G210" s="490" t="s">
        <v>193</v>
      </c>
      <c r="H210" s="472"/>
      <c r="I210" s="472"/>
      <c r="J210" s="490" t="s">
        <v>193</v>
      </c>
      <c r="K210" s="481" t="s">
        <v>203</v>
      </c>
      <c r="L210" s="491"/>
    </row>
    <row r="211" spans="1:15" ht="19.5" customHeight="1" x14ac:dyDescent="0.2">
      <c r="A211" s="489"/>
      <c r="B211" s="492"/>
      <c r="C211" s="472" t="s">
        <v>195</v>
      </c>
      <c r="D211" s="492"/>
      <c r="E211" s="492"/>
      <c r="F211" s="472"/>
      <c r="G211" s="471">
        <f>+G74+G139+G133+G188+G202</f>
        <v>166231297.36000001</v>
      </c>
      <c r="H211" s="472"/>
      <c r="I211" s="472"/>
      <c r="J211" s="493">
        <f>+K211/G211</f>
        <v>0.78736598918883638</v>
      </c>
      <c r="K211" s="471">
        <f>+K74+K139+K133+K188+K202</f>
        <v>130884869.88000001</v>
      </c>
      <c r="L211" s="477"/>
    </row>
    <row r="212" spans="1:15" ht="19.5" customHeight="1" x14ac:dyDescent="0.2">
      <c r="A212" s="489"/>
      <c r="B212" s="492"/>
      <c r="C212" s="472" t="s">
        <v>196</v>
      </c>
      <c r="D212" s="492"/>
      <c r="E212" s="492"/>
      <c r="F212" s="472"/>
      <c r="G212" s="471">
        <f>+G110+G191+G206+G198</f>
        <v>197880363.34999999</v>
      </c>
      <c r="H212" s="471"/>
      <c r="I212" s="472"/>
      <c r="J212" s="493">
        <f>+K212/G212</f>
        <v>0.86855464099793422</v>
      </c>
      <c r="K212" s="471">
        <f>+K110+K191+K206+K198</f>
        <v>171869907.95000002</v>
      </c>
      <c r="L212" s="477"/>
      <c r="M212" s="486"/>
    </row>
    <row r="213" spans="1:15" ht="19.5" customHeight="1" x14ac:dyDescent="0.2">
      <c r="A213" s="489"/>
      <c r="B213" s="492"/>
      <c r="C213" s="488" t="s">
        <v>295</v>
      </c>
      <c r="D213" s="496"/>
      <c r="E213" s="496"/>
      <c r="F213" s="488"/>
      <c r="G213" s="494">
        <f>+G127</f>
        <v>7000000</v>
      </c>
      <c r="H213" s="494"/>
      <c r="I213" s="488"/>
      <c r="J213" s="497">
        <f>+K213/G213</f>
        <v>0.10754166142857143</v>
      </c>
      <c r="K213" s="494">
        <f>+K127</f>
        <v>752791.63</v>
      </c>
      <c r="L213" s="477"/>
      <c r="M213" s="486"/>
    </row>
    <row r="214" spans="1:15" ht="19.5" customHeight="1" x14ac:dyDescent="0.2">
      <c r="A214" s="489"/>
      <c r="B214" s="492"/>
      <c r="C214" s="492" t="s">
        <v>337</v>
      </c>
      <c r="D214" s="492"/>
      <c r="E214" s="492"/>
      <c r="F214" s="472"/>
      <c r="G214" s="514">
        <f>SUM(G211:G213)</f>
        <v>371111660.71000004</v>
      </c>
      <c r="H214" s="472"/>
      <c r="I214" s="472"/>
      <c r="J214" s="493">
        <f>+K214/G214</f>
        <v>0.81783355683121939</v>
      </c>
      <c r="K214" s="514">
        <f>SUM(K211:K213)</f>
        <v>303507569.46000004</v>
      </c>
      <c r="L214" s="491"/>
      <c r="M214" s="487"/>
      <c r="N214" s="487"/>
    </row>
    <row r="215" spans="1:15" ht="15" customHeight="1" x14ac:dyDescent="0.25">
      <c r="A215" s="489"/>
      <c r="B215" s="492"/>
      <c r="C215" s="492"/>
      <c r="D215" s="492"/>
      <c r="E215" s="712"/>
      <c r="F215" s="713"/>
      <c r="G215" s="724"/>
      <c r="H215" s="724"/>
      <c r="I215" s="724"/>
      <c r="J215" s="724"/>
      <c r="K215" s="724"/>
      <c r="L215" s="477"/>
      <c r="M215" s="472"/>
    </row>
    <row r="216" spans="1:15" ht="15" customHeight="1" x14ac:dyDescent="0.2">
      <c r="A216" s="489"/>
      <c r="B216" s="492"/>
      <c r="C216" s="492"/>
      <c r="D216" s="492"/>
      <c r="E216" s="712"/>
      <c r="F216" s="713"/>
      <c r="G216" s="714"/>
      <c r="H216" s="713"/>
      <c r="I216" s="713"/>
      <c r="J216" s="715"/>
      <c r="K216" s="481"/>
      <c r="L216" s="477"/>
      <c r="M216" s="472"/>
    </row>
    <row r="217" spans="1:15" ht="15" customHeight="1" x14ac:dyDescent="0.2">
      <c r="A217" s="489"/>
      <c r="B217" s="492"/>
      <c r="C217" s="492"/>
      <c r="D217" s="492"/>
      <c r="E217" s="712"/>
      <c r="F217" s="713"/>
      <c r="G217" s="714"/>
      <c r="H217" s="713"/>
      <c r="I217" s="472"/>
      <c r="J217" s="715"/>
      <c r="K217" s="481"/>
      <c r="L217" s="477"/>
      <c r="M217" s="472"/>
    </row>
    <row r="218" spans="1:15" ht="15" customHeight="1" x14ac:dyDescent="0.2">
      <c r="A218" s="489"/>
      <c r="B218" s="492"/>
      <c r="C218" s="492"/>
      <c r="D218" s="492"/>
      <c r="E218" s="712"/>
      <c r="F218" s="713"/>
      <c r="G218" s="714"/>
      <c r="H218" s="713"/>
      <c r="I218" s="472"/>
      <c r="J218" s="715"/>
      <c r="K218" s="481"/>
      <c r="L218" s="477"/>
      <c r="M218" s="472"/>
    </row>
    <row r="219" spans="1:15" ht="15" customHeight="1" x14ac:dyDescent="0.2">
      <c r="A219" s="489"/>
      <c r="B219" s="492"/>
      <c r="C219" s="492"/>
      <c r="D219" s="492"/>
      <c r="E219" s="712"/>
      <c r="F219" s="713"/>
      <c r="G219" s="714"/>
      <c r="H219" s="713"/>
      <c r="I219" s="472"/>
      <c r="J219" s="715"/>
      <c r="K219" s="481"/>
      <c r="L219" s="477"/>
      <c r="M219" s="472"/>
    </row>
    <row r="220" spans="1:15" ht="15" customHeight="1" x14ac:dyDescent="0.2">
      <c r="A220" s="495"/>
      <c r="B220" s="496"/>
      <c r="C220" s="496"/>
      <c r="D220" s="496"/>
      <c r="E220" s="718"/>
      <c r="F220" s="719"/>
      <c r="G220" s="720"/>
      <c r="H220" s="719"/>
      <c r="I220" s="488"/>
      <c r="J220" s="721"/>
      <c r="K220" s="722"/>
      <c r="L220" s="723"/>
      <c r="M220" s="472"/>
    </row>
    <row r="221" spans="1:15" ht="15" customHeight="1" x14ac:dyDescent="0.2">
      <c r="A221" s="684"/>
      <c r="B221" s="685"/>
      <c r="C221" s="685"/>
      <c r="D221" s="685"/>
      <c r="E221" s="710"/>
      <c r="F221" s="688"/>
      <c r="G221" s="687"/>
      <c r="H221" s="688"/>
      <c r="I221" s="686"/>
      <c r="J221" s="711"/>
      <c r="K221" s="689"/>
      <c r="L221" s="693"/>
      <c r="M221" s="472"/>
    </row>
    <row r="222" spans="1:15" ht="15" customHeight="1" x14ac:dyDescent="0.2">
      <c r="A222" s="489"/>
      <c r="B222" s="492"/>
      <c r="C222" s="492"/>
      <c r="D222" s="492"/>
      <c r="E222" s="712"/>
      <c r="F222" s="713"/>
      <c r="G222" s="714"/>
      <c r="H222" s="713"/>
      <c r="I222" s="472"/>
      <c r="J222" s="715"/>
      <c r="K222" s="481"/>
      <c r="L222" s="477"/>
      <c r="M222" s="472"/>
    </row>
    <row r="223" spans="1:15" ht="15" customHeight="1" x14ac:dyDescent="0.2">
      <c r="A223" s="489"/>
      <c r="B223" s="492"/>
      <c r="C223" s="492"/>
      <c r="D223" s="492"/>
      <c r="E223" s="712"/>
      <c r="F223" s="713"/>
      <c r="G223" s="714"/>
      <c r="H223" s="713"/>
      <c r="I223" s="472"/>
      <c r="J223" s="715"/>
      <c r="K223" s="481"/>
      <c r="L223" s="477"/>
      <c r="M223" s="472"/>
    </row>
    <row r="224" spans="1:15" s="472" customFormat="1" x14ac:dyDescent="0.2">
      <c r="A224" s="498"/>
      <c r="C224" s="499" t="s">
        <v>284</v>
      </c>
      <c r="F224" s="499"/>
      <c r="G224" s="499"/>
      <c r="H224" s="499"/>
      <c r="I224" s="499"/>
      <c r="J224" s="499"/>
      <c r="K224" s="483"/>
      <c r="L224" s="500"/>
    </row>
    <row r="225" spans="1:13" s="472" customFormat="1" x14ac:dyDescent="0.2">
      <c r="A225" s="498"/>
      <c r="C225" s="499"/>
      <c r="F225" s="499"/>
      <c r="G225" s="499"/>
      <c r="H225" s="499"/>
      <c r="I225" s="499"/>
      <c r="J225" s="499"/>
      <c r="K225" s="483"/>
      <c r="L225" s="500"/>
    </row>
    <row r="226" spans="1:13" x14ac:dyDescent="0.2">
      <c r="A226" s="501"/>
      <c r="B226" s="472"/>
      <c r="C226" s="472"/>
      <c r="D226" s="472"/>
      <c r="E226" s="472"/>
      <c r="F226" s="472"/>
      <c r="G226" s="472"/>
      <c r="H226" s="731"/>
      <c r="I226" s="730"/>
      <c r="J226" s="490"/>
      <c r="K226" s="481"/>
      <c r="L226" s="502"/>
      <c r="M226" s="470" t="s">
        <v>1</v>
      </c>
    </row>
    <row r="227" spans="1:13" x14ac:dyDescent="0.2">
      <c r="A227" s="498"/>
      <c r="B227" s="472"/>
      <c r="C227" s="733" t="s">
        <v>343</v>
      </c>
      <c r="D227" s="472"/>
      <c r="E227" s="472"/>
      <c r="F227" s="791" t="s">
        <v>344</v>
      </c>
      <c r="G227" s="791"/>
      <c r="H227" s="472"/>
      <c r="I227" s="472"/>
      <c r="J227" s="472"/>
      <c r="K227" s="471"/>
      <c r="L227" s="503" t="s">
        <v>220</v>
      </c>
    </row>
    <row r="228" spans="1:13" x14ac:dyDescent="0.2">
      <c r="A228" s="501"/>
      <c r="B228" s="472"/>
      <c r="C228" s="490"/>
      <c r="D228" s="490"/>
      <c r="E228" s="490"/>
      <c r="F228" s="490"/>
      <c r="G228" s="490"/>
      <c r="H228" s="731"/>
      <c r="I228" s="730"/>
      <c r="J228" s="490"/>
      <c r="K228" s="471"/>
      <c r="L228" s="504"/>
    </row>
    <row r="229" spans="1:13" x14ac:dyDescent="0.2">
      <c r="A229" s="501"/>
      <c r="B229" s="472"/>
      <c r="C229" s="490"/>
      <c r="D229" s="490"/>
      <c r="E229" s="490"/>
      <c r="F229" s="490"/>
      <c r="G229" s="490"/>
      <c r="H229" s="731"/>
      <c r="I229" s="730"/>
      <c r="J229" s="490"/>
      <c r="K229" s="471"/>
      <c r="L229" s="504"/>
    </row>
    <row r="230" spans="1:13" x14ac:dyDescent="0.2">
      <c r="A230" s="501"/>
      <c r="B230" s="472"/>
      <c r="C230" s="490"/>
      <c r="D230" s="490" t="s">
        <v>579</v>
      </c>
      <c r="E230" s="490"/>
      <c r="F230" s="905" t="s">
        <v>579</v>
      </c>
      <c r="G230" s="905"/>
      <c r="H230" s="731"/>
      <c r="I230" s="490" t="s">
        <v>579</v>
      </c>
      <c r="J230" s="490"/>
      <c r="K230" s="471"/>
      <c r="L230" s="906" t="s">
        <v>580</v>
      </c>
    </row>
    <row r="231" spans="1:13" x14ac:dyDescent="0.2">
      <c r="A231" s="501"/>
      <c r="B231" s="472"/>
      <c r="C231" s="793" t="s">
        <v>219</v>
      </c>
      <c r="D231" s="793"/>
      <c r="E231" s="793"/>
      <c r="F231" s="793" t="s">
        <v>283</v>
      </c>
      <c r="G231" s="793"/>
      <c r="H231" s="842" t="s">
        <v>215</v>
      </c>
      <c r="I231" s="842"/>
      <c r="J231" s="842"/>
      <c r="K231" s="471"/>
      <c r="L231" s="505" t="s">
        <v>290</v>
      </c>
    </row>
    <row r="232" spans="1:13" x14ac:dyDescent="0.2">
      <c r="A232" s="501"/>
      <c r="B232" s="472"/>
      <c r="C232" s="787" t="s">
        <v>7</v>
      </c>
      <c r="D232" s="787"/>
      <c r="E232" s="787"/>
      <c r="F232" s="787" t="s">
        <v>288</v>
      </c>
      <c r="G232" s="787"/>
      <c r="H232" s="843" t="s">
        <v>289</v>
      </c>
      <c r="I232" s="843"/>
      <c r="J232" s="843"/>
      <c r="K232" s="471"/>
      <c r="L232" s="500" t="s">
        <v>217</v>
      </c>
    </row>
    <row r="233" spans="1:13" x14ac:dyDescent="0.2">
      <c r="A233" s="501"/>
      <c r="B233" s="472"/>
      <c r="C233" s="730"/>
      <c r="D233" s="730"/>
      <c r="E233" s="730"/>
      <c r="F233" s="787" t="s">
        <v>524</v>
      </c>
      <c r="G233" s="787"/>
      <c r="H233" s="731"/>
      <c r="I233" s="731"/>
      <c r="J233" s="731"/>
      <c r="K233" s="471"/>
      <c r="L233" s="500"/>
    </row>
    <row r="234" spans="1:13" x14ac:dyDescent="0.2">
      <c r="A234" s="501"/>
      <c r="B234" s="472"/>
      <c r="C234" s="730"/>
      <c r="D234" s="730"/>
      <c r="E234" s="730"/>
      <c r="F234" s="730"/>
      <c r="G234" s="730"/>
      <c r="H234" s="731"/>
      <c r="I234" s="731"/>
      <c r="J234" s="731"/>
      <c r="K234" s="471"/>
      <c r="L234" s="500"/>
    </row>
    <row r="235" spans="1:13" x14ac:dyDescent="0.2">
      <c r="A235" s="501"/>
      <c r="B235" s="472"/>
      <c r="C235" s="730"/>
      <c r="D235" s="730"/>
      <c r="E235" s="730"/>
      <c r="F235" s="730"/>
      <c r="G235" s="730"/>
      <c r="H235" s="731"/>
      <c r="I235" s="731"/>
      <c r="J235" s="731"/>
      <c r="K235" s="471"/>
      <c r="L235" s="500"/>
    </row>
    <row r="236" spans="1:13" x14ac:dyDescent="0.2">
      <c r="A236" s="501"/>
      <c r="B236" s="472"/>
      <c r="C236" s="730"/>
      <c r="D236" s="730"/>
      <c r="E236" s="730"/>
      <c r="F236" s="730"/>
      <c r="G236" s="730"/>
      <c r="H236" s="731"/>
      <c r="I236" s="731"/>
      <c r="J236" s="731"/>
      <c r="K236" s="471"/>
      <c r="L236" s="500"/>
    </row>
    <row r="237" spans="1:13" x14ac:dyDescent="0.2">
      <c r="A237" s="501"/>
      <c r="B237" s="472"/>
      <c r="C237" s="730"/>
      <c r="D237" s="730"/>
      <c r="E237" s="730"/>
      <c r="F237" s="730"/>
      <c r="G237" s="730"/>
      <c r="H237" s="731"/>
      <c r="I237" s="731"/>
      <c r="J237" s="731"/>
      <c r="K237" s="471"/>
      <c r="L237" s="500"/>
    </row>
    <row r="238" spans="1:13" x14ac:dyDescent="0.2">
      <c r="A238" s="501"/>
      <c r="B238" s="472"/>
      <c r="C238" s="730"/>
      <c r="D238" s="730"/>
      <c r="E238" s="730"/>
      <c r="F238" s="730"/>
      <c r="G238" s="730"/>
      <c r="H238" s="731"/>
      <c r="I238" s="731"/>
      <c r="J238" s="731"/>
      <c r="K238" s="471"/>
      <c r="L238" s="500"/>
    </row>
    <row r="239" spans="1:13" x14ac:dyDescent="0.2">
      <c r="A239" s="501"/>
      <c r="B239" s="472"/>
      <c r="C239" s="730"/>
      <c r="D239" s="730"/>
      <c r="E239" s="730"/>
      <c r="F239" s="730"/>
      <c r="G239" s="730"/>
      <c r="H239" s="731"/>
      <c r="I239" s="731"/>
      <c r="J239" s="731"/>
      <c r="K239" s="471"/>
      <c r="L239" s="500"/>
    </row>
    <row r="240" spans="1:13" x14ac:dyDescent="0.2">
      <c r="A240" s="501"/>
      <c r="B240" s="472"/>
      <c r="C240" s="730"/>
      <c r="D240" s="730"/>
      <c r="E240" s="730"/>
      <c r="F240" s="730"/>
      <c r="G240" s="730"/>
      <c r="H240" s="731"/>
      <c r="I240" s="731"/>
      <c r="J240" s="731"/>
      <c r="K240" s="471"/>
      <c r="L240" s="500"/>
    </row>
    <row r="241" spans="1:12" x14ac:dyDescent="0.2">
      <c r="A241" s="501"/>
      <c r="B241" s="472"/>
      <c r="C241" s="730"/>
      <c r="D241" s="730"/>
      <c r="E241" s="730"/>
      <c r="F241" s="730"/>
      <c r="G241" s="730"/>
      <c r="H241" s="731"/>
      <c r="I241" s="731"/>
      <c r="J241" s="731"/>
      <c r="K241" s="471"/>
      <c r="L241" s="500"/>
    </row>
    <row r="242" spans="1:12" x14ac:dyDescent="0.2">
      <c r="A242" s="501"/>
      <c r="B242" s="472"/>
      <c r="C242" s="730"/>
      <c r="D242" s="730"/>
      <c r="E242" s="730"/>
      <c r="F242" s="730"/>
      <c r="G242" s="730"/>
      <c r="H242" s="731"/>
      <c r="I242" s="731"/>
      <c r="J242" s="731"/>
      <c r="K242" s="471"/>
      <c r="L242" s="500"/>
    </row>
    <row r="243" spans="1:12" x14ac:dyDescent="0.2">
      <c r="A243" s="501"/>
      <c r="B243" s="472"/>
      <c r="C243" s="730"/>
      <c r="D243" s="730"/>
      <c r="E243" s="730"/>
      <c r="F243" s="730"/>
      <c r="G243" s="730"/>
      <c r="H243" s="731"/>
      <c r="I243" s="731"/>
      <c r="J243" s="731"/>
      <c r="K243" s="471"/>
      <c r="L243" s="500"/>
    </row>
    <row r="244" spans="1:12" x14ac:dyDescent="0.2">
      <c r="A244" s="501"/>
      <c r="B244" s="472"/>
      <c r="C244" s="730"/>
      <c r="D244" s="730"/>
      <c r="E244" s="730"/>
      <c r="F244" s="730"/>
      <c r="G244" s="730"/>
      <c r="H244" s="731"/>
      <c r="I244" s="731"/>
      <c r="J244" s="731"/>
      <c r="K244" s="471"/>
      <c r="L244" s="500"/>
    </row>
    <row r="245" spans="1:12" x14ac:dyDescent="0.2">
      <c r="A245" s="501"/>
      <c r="B245" s="472"/>
      <c r="C245" s="730"/>
      <c r="D245" s="730"/>
      <c r="E245" s="730"/>
      <c r="F245" s="730"/>
      <c r="G245" s="730"/>
      <c r="H245" s="731"/>
      <c r="I245" s="731"/>
      <c r="J245" s="731"/>
      <c r="K245" s="471"/>
      <c r="L245" s="500"/>
    </row>
    <row r="246" spans="1:12" x14ac:dyDescent="0.2">
      <c r="A246" s="501"/>
      <c r="B246" s="472"/>
      <c r="C246" s="730"/>
      <c r="D246" s="730"/>
      <c r="E246" s="730"/>
      <c r="F246" s="730"/>
      <c r="G246" s="730"/>
      <c r="H246" s="731"/>
      <c r="I246" s="731"/>
      <c r="J246" s="731"/>
      <c r="K246" s="471"/>
      <c r="L246" s="500"/>
    </row>
    <row r="247" spans="1:12" x14ac:dyDescent="0.2">
      <c r="A247" s="501"/>
      <c r="B247" s="472"/>
      <c r="C247" s="730"/>
      <c r="D247" s="730"/>
      <c r="E247" s="730"/>
      <c r="F247" s="730"/>
      <c r="G247" s="730"/>
      <c r="H247" s="731"/>
      <c r="I247" s="731"/>
      <c r="J247" s="731"/>
      <c r="K247" s="471"/>
      <c r="L247" s="500"/>
    </row>
    <row r="248" spans="1:12" x14ac:dyDescent="0.2">
      <c r="A248" s="501"/>
      <c r="B248" s="472"/>
      <c r="C248" s="730"/>
      <c r="D248" s="730"/>
      <c r="E248" s="730"/>
      <c r="F248" s="730"/>
      <c r="G248" s="730"/>
      <c r="H248" s="731"/>
      <c r="I248" s="731"/>
      <c r="J248" s="731"/>
      <c r="K248" s="471"/>
      <c r="L248" s="500"/>
    </row>
    <row r="249" spans="1:12" x14ac:dyDescent="0.2">
      <c r="A249" s="501"/>
      <c r="B249" s="472"/>
      <c r="C249" s="730"/>
      <c r="D249" s="730"/>
      <c r="E249" s="730"/>
      <c r="F249" s="730"/>
      <c r="G249" s="730"/>
      <c r="H249" s="731"/>
      <c r="I249" s="731"/>
      <c r="J249" s="731"/>
      <c r="K249" s="471"/>
      <c r="L249" s="500"/>
    </row>
    <row r="250" spans="1:12" x14ac:dyDescent="0.2">
      <c r="A250" s="501"/>
      <c r="B250" s="472"/>
      <c r="C250" s="730"/>
      <c r="D250" s="730"/>
      <c r="E250" s="730"/>
      <c r="F250" s="730"/>
      <c r="G250" s="730"/>
      <c r="H250" s="731"/>
      <c r="I250" s="731"/>
      <c r="J250" s="731"/>
      <c r="K250" s="471"/>
      <c r="L250" s="500"/>
    </row>
    <row r="251" spans="1:12" x14ac:dyDescent="0.2">
      <c r="A251" s="501"/>
      <c r="B251" s="472"/>
      <c r="C251" s="730"/>
      <c r="D251" s="730"/>
      <c r="E251" s="730"/>
      <c r="F251" s="730"/>
      <c r="G251" s="730"/>
      <c r="H251" s="731"/>
      <c r="I251" s="731"/>
      <c r="J251" s="731"/>
      <c r="K251" s="471"/>
      <c r="L251" s="500"/>
    </row>
    <row r="252" spans="1:12" x14ac:dyDescent="0.2">
      <c r="A252" s="501"/>
      <c r="B252" s="472"/>
      <c r="C252" s="730"/>
      <c r="D252" s="730"/>
      <c r="E252" s="730"/>
      <c r="F252" s="730"/>
      <c r="G252" s="730"/>
      <c r="H252" s="731"/>
      <c r="I252" s="731"/>
      <c r="J252" s="731"/>
      <c r="K252" s="471"/>
      <c r="L252" s="500"/>
    </row>
    <row r="253" spans="1:12" x14ac:dyDescent="0.2">
      <c r="A253" s="501"/>
      <c r="B253" s="472"/>
      <c r="C253" s="730"/>
      <c r="D253" s="730"/>
      <c r="E253" s="730"/>
      <c r="F253" s="730"/>
      <c r="G253" s="730"/>
      <c r="H253" s="731"/>
      <c r="I253" s="731"/>
      <c r="J253" s="731"/>
      <c r="K253" s="471"/>
      <c r="L253" s="500"/>
    </row>
    <row r="254" spans="1:12" x14ac:dyDescent="0.2">
      <c r="A254" s="501"/>
      <c r="B254" s="472"/>
      <c r="C254" s="730"/>
      <c r="D254" s="730"/>
      <c r="E254" s="730"/>
      <c r="F254" s="730"/>
      <c r="G254" s="730"/>
      <c r="H254" s="731"/>
      <c r="I254" s="731"/>
      <c r="J254" s="731"/>
      <c r="K254" s="471"/>
      <c r="L254" s="500"/>
    </row>
    <row r="255" spans="1:12" x14ac:dyDescent="0.2">
      <c r="A255" s="501"/>
      <c r="B255" s="472"/>
      <c r="C255" s="730"/>
      <c r="D255" s="730"/>
      <c r="E255" s="730"/>
      <c r="F255" s="730"/>
      <c r="G255" s="730"/>
      <c r="H255" s="731"/>
      <c r="I255" s="731"/>
      <c r="J255" s="731"/>
      <c r="K255" s="471"/>
      <c r="L255" s="500"/>
    </row>
    <row r="256" spans="1:12" x14ac:dyDescent="0.2">
      <c r="A256" s="501"/>
      <c r="B256" s="472"/>
      <c r="C256" s="730"/>
      <c r="D256" s="730"/>
      <c r="E256" s="730"/>
      <c r="F256" s="730"/>
      <c r="G256" s="730"/>
      <c r="H256" s="731"/>
      <c r="I256" s="731"/>
      <c r="J256" s="731"/>
      <c r="K256" s="471"/>
      <c r="L256" s="500"/>
    </row>
    <row r="257" spans="1:12" x14ac:dyDescent="0.2">
      <c r="A257" s="501"/>
      <c r="B257" s="472"/>
      <c r="C257" s="730"/>
      <c r="D257" s="730"/>
      <c r="E257" s="730"/>
      <c r="F257" s="730"/>
      <c r="G257" s="730"/>
      <c r="H257" s="731"/>
      <c r="I257" s="731"/>
      <c r="J257" s="731"/>
      <c r="K257" s="471"/>
      <c r="L257" s="500"/>
    </row>
    <row r="258" spans="1:12" x14ac:dyDescent="0.2">
      <c r="A258" s="501"/>
      <c r="B258" s="472"/>
      <c r="C258" s="730"/>
      <c r="D258" s="730"/>
      <c r="E258" s="730"/>
      <c r="F258" s="730"/>
      <c r="G258" s="730"/>
      <c r="H258" s="731"/>
      <c r="I258" s="731"/>
      <c r="J258" s="731"/>
      <c r="K258" s="471"/>
      <c r="L258" s="500"/>
    </row>
    <row r="259" spans="1:12" x14ac:dyDescent="0.2">
      <c r="A259" s="506"/>
      <c r="B259" s="732"/>
      <c r="C259" s="732"/>
      <c r="D259" s="732"/>
      <c r="E259" s="488"/>
      <c r="F259" s="792"/>
      <c r="G259" s="792"/>
      <c r="H259" s="507"/>
      <c r="I259" s="507"/>
      <c r="J259" s="507"/>
      <c r="K259" s="494"/>
      <c r="L259" s="690"/>
    </row>
    <row r="260" spans="1:12" ht="13.5" hidden="1" thickBot="1" x14ac:dyDescent="0.25">
      <c r="G260" s="517">
        <v>367266214.71000004</v>
      </c>
      <c r="K260" s="486">
        <v>146370185.99000001</v>
      </c>
    </row>
    <row r="261" spans="1:12" ht="13.5" hidden="1" thickTop="1" x14ac:dyDescent="0.2">
      <c r="G261" s="479">
        <f>+G260-G214</f>
        <v>-3845446</v>
      </c>
      <c r="K261" s="486">
        <f>+K260-K214</f>
        <v>-157137383.47000003</v>
      </c>
    </row>
  </sheetData>
  <sortState ref="A82:R83">
    <sortCondition ref="A82:A83"/>
  </sortState>
  <mergeCells count="98">
    <mergeCell ref="L36:L37"/>
    <mergeCell ref="A206:E206"/>
    <mergeCell ref="L186:L187"/>
    <mergeCell ref="L173:L175"/>
    <mergeCell ref="L176:L178"/>
    <mergeCell ref="L179:L181"/>
    <mergeCell ref="L182:L183"/>
    <mergeCell ref="L184:L185"/>
    <mergeCell ref="A198:E198"/>
    <mergeCell ref="A74:E74"/>
    <mergeCell ref="A110:E110"/>
    <mergeCell ref="L114:L115"/>
    <mergeCell ref="L38:L39"/>
    <mergeCell ref="L40:L41"/>
    <mergeCell ref="L42:L43"/>
    <mergeCell ref="A202:E202"/>
    <mergeCell ref="C232:E232"/>
    <mergeCell ref="C231:E231"/>
    <mergeCell ref="H231:J231"/>
    <mergeCell ref="F232:G232"/>
    <mergeCell ref="H232:J232"/>
    <mergeCell ref="A127:E127"/>
    <mergeCell ref="A128:E128"/>
    <mergeCell ref="A133:E133"/>
    <mergeCell ref="A139:E139"/>
    <mergeCell ref="A192:E192"/>
    <mergeCell ref="A191:E191"/>
    <mergeCell ref="A188:E188"/>
    <mergeCell ref="L44:L45"/>
    <mergeCell ref="L48:L49"/>
    <mergeCell ref="L50:L51"/>
    <mergeCell ref="L54:L55"/>
    <mergeCell ref="L52:L53"/>
    <mergeCell ref="L46:L47"/>
    <mergeCell ref="L65:L66"/>
    <mergeCell ref="L95:L96"/>
    <mergeCell ref="L91:L92"/>
    <mergeCell ref="L105:L106"/>
    <mergeCell ref="L93:L94"/>
    <mergeCell ref="L99:L100"/>
    <mergeCell ref="L103:L104"/>
    <mergeCell ref="A7:E10"/>
    <mergeCell ref="F7:F10"/>
    <mergeCell ref="H7:H10"/>
    <mergeCell ref="J7:K7"/>
    <mergeCell ref="G7:G10"/>
    <mergeCell ref="I7:I10"/>
    <mergeCell ref="A11:E11"/>
    <mergeCell ref="L34:L35"/>
    <mergeCell ref="L24:L25"/>
    <mergeCell ref="L30:L31"/>
    <mergeCell ref="L28:L29"/>
    <mergeCell ref="L26:L27"/>
    <mergeCell ref="L13:L14"/>
    <mergeCell ref="L16:L17"/>
    <mergeCell ref="L22:L23"/>
    <mergeCell ref="L20:L21"/>
    <mergeCell ref="L32:L33"/>
    <mergeCell ref="A1:L1"/>
    <mergeCell ref="A2:L2"/>
    <mergeCell ref="A4:L4"/>
    <mergeCell ref="A5:L5"/>
    <mergeCell ref="A6:L6"/>
    <mergeCell ref="A3:L3"/>
    <mergeCell ref="F259:G259"/>
    <mergeCell ref="F231:G231"/>
    <mergeCell ref="L61:L62"/>
    <mergeCell ref="L63:L64"/>
    <mergeCell ref="L70:L72"/>
    <mergeCell ref="L81:L82"/>
    <mergeCell ref="L97:L98"/>
    <mergeCell ref="L79:L80"/>
    <mergeCell ref="L85:L86"/>
    <mergeCell ref="L83:L84"/>
    <mergeCell ref="L68:L69"/>
    <mergeCell ref="L119:L120"/>
    <mergeCell ref="L123:L124"/>
    <mergeCell ref="L125:L126"/>
    <mergeCell ref="L117:L118"/>
    <mergeCell ref="L112:L113"/>
    <mergeCell ref="L143:L144"/>
    <mergeCell ref="L145:L146"/>
    <mergeCell ref="L147:L148"/>
    <mergeCell ref="L121:L122"/>
    <mergeCell ref="L160:L161"/>
    <mergeCell ref="F233:G233"/>
    <mergeCell ref="L162:L163"/>
    <mergeCell ref="L149:L150"/>
    <mergeCell ref="L151:L152"/>
    <mergeCell ref="L153:L154"/>
    <mergeCell ref="L156:L157"/>
    <mergeCell ref="L158:L159"/>
    <mergeCell ref="L164:L165"/>
    <mergeCell ref="L166:L167"/>
    <mergeCell ref="L168:L169"/>
    <mergeCell ref="L170:L172"/>
    <mergeCell ref="F227:G227"/>
    <mergeCell ref="F230:G230"/>
  </mergeCells>
  <pageMargins left="0.3" right="0.3" top="0.25" bottom="0.5" header="0.3" footer="0.3"/>
  <pageSetup paperSize="10000" orientation="landscape" horizontalDpi="300" verticalDpi="300" r:id="rId1"/>
  <headerFooter>
    <oddFooter>&amp;C&amp;"Arial Narrow,Regular"Page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K36" sqref="K36"/>
    </sheetView>
  </sheetViews>
  <sheetFormatPr defaultRowHeight="12.75" x14ac:dyDescent="0.2"/>
  <cols>
    <col min="1" max="1" width="14" style="249" bestFit="1" customWidth="1"/>
    <col min="2" max="2" width="2.7109375" style="250" customWidth="1"/>
    <col min="3" max="3" width="14" style="249" bestFit="1" customWidth="1"/>
  </cols>
  <sheetData>
    <row r="1" spans="1:3" x14ac:dyDescent="0.2">
      <c r="A1" s="249" t="s">
        <v>212</v>
      </c>
      <c r="C1" s="249" t="s">
        <v>213</v>
      </c>
    </row>
    <row r="2" spans="1:3" x14ac:dyDescent="0.2">
      <c r="A2" s="249">
        <v>1406312.94</v>
      </c>
      <c r="B2" s="250">
        <v>1</v>
      </c>
      <c r="C2" s="249">
        <v>450666.82</v>
      </c>
    </row>
    <row r="3" spans="1:3" x14ac:dyDescent="0.2">
      <c r="A3" s="249">
        <v>346641.07</v>
      </c>
      <c r="B3" s="250">
        <v>2</v>
      </c>
      <c r="C3" s="249">
        <v>3691173.19</v>
      </c>
    </row>
    <row r="4" spans="1:3" x14ac:dyDescent="0.2">
      <c r="A4" s="249">
        <v>329338.25</v>
      </c>
      <c r="B4" s="250">
        <v>3</v>
      </c>
      <c r="C4" s="249">
        <v>1187823.25</v>
      </c>
    </row>
    <row r="5" spans="1:3" x14ac:dyDescent="0.2">
      <c r="A5" s="249">
        <v>860736.66</v>
      </c>
      <c r="B5" s="250">
        <v>4</v>
      </c>
      <c r="C5" s="249">
        <v>302357.89</v>
      </c>
    </row>
    <row r="6" spans="1:3" x14ac:dyDescent="0.2">
      <c r="A6" s="249">
        <v>754121.02</v>
      </c>
      <c r="B6" s="250">
        <v>5</v>
      </c>
      <c r="C6" s="249">
        <v>443858.29</v>
      </c>
    </row>
    <row r="7" spans="1:3" x14ac:dyDescent="0.2">
      <c r="A7" s="249">
        <v>665957.25</v>
      </c>
      <c r="B7" s="250">
        <v>6</v>
      </c>
      <c r="C7" s="249">
        <v>374428.06</v>
      </c>
    </row>
    <row r="8" spans="1:3" x14ac:dyDescent="0.2">
      <c r="A8" s="249">
        <v>544873.39</v>
      </c>
      <c r="B8" s="250">
        <v>7</v>
      </c>
      <c r="C8" s="249">
        <v>639808.52</v>
      </c>
    </row>
    <row r="9" spans="1:3" x14ac:dyDescent="0.2">
      <c r="A9" s="249">
        <v>1353782.24</v>
      </c>
      <c r="B9" s="250">
        <v>8</v>
      </c>
      <c r="C9" s="249">
        <v>1222449.7</v>
      </c>
    </row>
    <row r="10" spans="1:3" x14ac:dyDescent="0.2">
      <c r="A10" s="249">
        <v>1587558.73</v>
      </c>
      <c r="B10" s="250">
        <v>9</v>
      </c>
      <c r="C10" s="249">
        <v>961270.42</v>
      </c>
    </row>
    <row r="11" spans="1:3" x14ac:dyDescent="0.2">
      <c r="A11" s="249">
        <v>1551379.51</v>
      </c>
      <c r="B11" s="250">
        <v>10</v>
      </c>
      <c r="C11" s="249">
        <v>502575.03</v>
      </c>
    </row>
    <row r="12" spans="1:3" x14ac:dyDescent="0.2">
      <c r="A12" s="249">
        <v>1069370.6000000001</v>
      </c>
      <c r="B12" s="250">
        <v>11</v>
      </c>
      <c r="C12" s="249">
        <v>358411.19</v>
      </c>
    </row>
    <row r="13" spans="1:3" x14ac:dyDescent="0.2">
      <c r="A13" s="249">
        <v>607875.22</v>
      </c>
      <c r="B13" s="250">
        <v>12</v>
      </c>
      <c r="C13" s="249">
        <v>375094.6</v>
      </c>
    </row>
    <row r="14" spans="1:3" x14ac:dyDescent="0.2">
      <c r="A14" s="249">
        <v>721191.34</v>
      </c>
      <c r="B14" s="250">
        <v>13</v>
      </c>
      <c r="C14" s="249">
        <v>146437.95000000001</v>
      </c>
    </row>
    <row r="15" spans="1:3" x14ac:dyDescent="0.2">
      <c r="A15" s="249">
        <v>963298.57</v>
      </c>
      <c r="B15" s="250">
        <v>14</v>
      </c>
      <c r="C15" s="249">
        <v>236740.16</v>
      </c>
    </row>
    <row r="16" spans="1:3" x14ac:dyDescent="0.2">
      <c r="A16" s="249">
        <v>2760936.08</v>
      </c>
      <c r="B16" s="250">
        <v>15</v>
      </c>
      <c r="C16" s="249">
        <v>291795.83</v>
      </c>
    </row>
    <row r="17" spans="1:3" x14ac:dyDescent="0.2">
      <c r="A17" s="249">
        <v>1286500.07</v>
      </c>
      <c r="B17" s="250">
        <v>16</v>
      </c>
      <c r="C17" s="249">
        <v>1874149.59</v>
      </c>
    </row>
    <row r="18" spans="1:3" x14ac:dyDescent="0.2">
      <c r="A18" s="249">
        <v>870815.18</v>
      </c>
      <c r="B18" s="250">
        <v>17</v>
      </c>
      <c r="C18" s="249">
        <v>596713.11</v>
      </c>
    </row>
    <row r="19" spans="1:3" x14ac:dyDescent="0.2">
      <c r="A19" s="249">
        <v>418001.17</v>
      </c>
      <c r="B19" s="250">
        <v>18</v>
      </c>
      <c r="C19" s="249">
        <v>375020.62</v>
      </c>
    </row>
    <row r="20" spans="1:3" x14ac:dyDescent="0.2">
      <c r="A20" s="249">
        <v>1505817.84</v>
      </c>
      <c r="B20" s="250">
        <v>19</v>
      </c>
      <c r="C20" s="249">
        <v>394342.91</v>
      </c>
    </row>
    <row r="21" spans="1:3" x14ac:dyDescent="0.2">
      <c r="A21" s="249">
        <v>1238228.44</v>
      </c>
      <c r="B21" s="250">
        <v>20</v>
      </c>
      <c r="C21" s="249">
        <v>601211.94999999995</v>
      </c>
    </row>
    <row r="22" spans="1:3" x14ac:dyDescent="0.2">
      <c r="A22" s="249">
        <v>359101.69</v>
      </c>
      <c r="B22" s="250">
        <v>21</v>
      </c>
      <c r="C22" s="249">
        <v>370613.91</v>
      </c>
    </row>
    <row r="23" spans="1:3" x14ac:dyDescent="0.2">
      <c r="A23" s="249">
        <v>256470.21</v>
      </c>
      <c r="B23" s="250">
        <v>22</v>
      </c>
      <c r="C23" s="249">
        <v>450447.22</v>
      </c>
    </row>
    <row r="24" spans="1:3" x14ac:dyDescent="0.2">
      <c r="A24" s="249">
        <v>1002796.15</v>
      </c>
      <c r="B24" s="250">
        <v>23</v>
      </c>
      <c r="C24" s="249">
        <v>33831.18</v>
      </c>
    </row>
    <row r="25" spans="1:3" x14ac:dyDescent="0.2">
      <c r="A25" s="249">
        <v>738974.46</v>
      </c>
      <c r="B25" s="250">
        <v>24</v>
      </c>
      <c r="C25" s="249">
        <v>560682.9</v>
      </c>
    </row>
    <row r="26" spans="1:3" x14ac:dyDescent="0.2">
      <c r="A26" s="249">
        <v>1238663.92</v>
      </c>
      <c r="B26" s="250">
        <v>25</v>
      </c>
      <c r="C26" s="249">
        <v>287876.96000000002</v>
      </c>
    </row>
    <row r="27" spans="1:3" x14ac:dyDescent="0.2">
      <c r="A27" s="249">
        <v>245287.26</v>
      </c>
      <c r="B27" s="250">
        <v>26</v>
      </c>
      <c r="C27" s="249">
        <v>190649.67</v>
      </c>
    </row>
    <row r="28" spans="1:3" x14ac:dyDescent="0.2">
      <c r="A28" s="249">
        <v>287922.45</v>
      </c>
      <c r="B28" s="250">
        <v>27</v>
      </c>
      <c r="C28" s="249">
        <v>374932.65</v>
      </c>
    </row>
    <row r="29" spans="1:3" x14ac:dyDescent="0.2">
      <c r="A29" s="249">
        <v>649684.56999999995</v>
      </c>
      <c r="B29" s="250">
        <v>28</v>
      </c>
      <c r="C29" s="249">
        <v>300551.75</v>
      </c>
    </row>
    <row r="30" spans="1:3" x14ac:dyDescent="0.2">
      <c r="A30" s="249">
        <v>576306.14</v>
      </c>
      <c r="B30" s="250">
        <v>29</v>
      </c>
      <c r="C30" s="249">
        <v>252591.74</v>
      </c>
    </row>
    <row r="31" spans="1:3" x14ac:dyDescent="0.2">
      <c r="A31" s="249">
        <v>454766.29</v>
      </c>
      <c r="B31" s="250">
        <v>30</v>
      </c>
      <c r="C31" s="249">
        <v>245486.18</v>
      </c>
    </row>
    <row r="32" spans="1:3" x14ac:dyDescent="0.2">
      <c r="A32" s="249">
        <v>291166.53999999998</v>
      </c>
      <c r="B32" s="250">
        <v>31</v>
      </c>
      <c r="C32" s="249">
        <v>174550.8</v>
      </c>
    </row>
    <row r="33" spans="1:3" x14ac:dyDescent="0.2">
      <c r="A33" s="249">
        <v>656730.56000000006</v>
      </c>
      <c r="B33" s="250">
        <v>32</v>
      </c>
      <c r="C33" s="249">
        <v>495228.2</v>
      </c>
    </row>
    <row r="34" spans="1:3" x14ac:dyDescent="0.2">
      <c r="A34" s="249">
        <v>262775.76</v>
      </c>
      <c r="B34" s="250">
        <v>33</v>
      </c>
      <c r="C34" s="249">
        <v>117163.28</v>
      </c>
    </row>
    <row r="35" spans="1:3" x14ac:dyDescent="0.2">
      <c r="B35" s="250">
        <v>34</v>
      </c>
      <c r="C35" s="249">
        <v>299344.62</v>
      </c>
    </row>
    <row r="36" spans="1:3" x14ac:dyDescent="0.2">
      <c r="A36" s="249">
        <f>SUM(A2:A34)</f>
        <v>27863381.57</v>
      </c>
      <c r="B36" s="250">
        <v>35</v>
      </c>
      <c r="C36" s="249">
        <v>374976.44</v>
      </c>
    </row>
    <row r="37" spans="1:3" x14ac:dyDescent="0.2">
      <c r="B37" s="250">
        <v>36</v>
      </c>
      <c r="C37" s="249">
        <v>104511.58</v>
      </c>
    </row>
    <row r="38" spans="1:3" x14ac:dyDescent="0.2">
      <c r="B38" s="250">
        <v>37</v>
      </c>
      <c r="C38" s="249">
        <v>375108.65</v>
      </c>
    </row>
    <row r="39" spans="1:3" x14ac:dyDescent="0.2">
      <c r="B39" s="250">
        <v>38</v>
      </c>
      <c r="C39" s="249">
        <v>1493740.5</v>
      </c>
    </row>
    <row r="40" spans="1:3" x14ac:dyDescent="0.2">
      <c r="B40" s="250">
        <v>39</v>
      </c>
      <c r="C40" s="249">
        <v>97714.15</v>
      </c>
    </row>
    <row r="41" spans="1:3" x14ac:dyDescent="0.2">
      <c r="B41" s="250">
        <v>40</v>
      </c>
      <c r="C41" s="249">
        <v>296397.92</v>
      </c>
    </row>
    <row r="42" spans="1:3" x14ac:dyDescent="0.2">
      <c r="B42" s="250">
        <v>41</v>
      </c>
      <c r="C42" s="249">
        <v>1109651.47</v>
      </c>
    </row>
    <row r="43" spans="1:3" x14ac:dyDescent="0.2">
      <c r="B43" s="250">
        <v>42</v>
      </c>
      <c r="C43" s="249">
        <v>370132.58</v>
      </c>
    </row>
    <row r="44" spans="1:3" x14ac:dyDescent="0.2">
      <c r="B44" s="250">
        <v>43</v>
      </c>
      <c r="C44" s="249">
        <v>600755.37</v>
      </c>
    </row>
    <row r="45" spans="1:3" x14ac:dyDescent="0.2">
      <c r="B45" s="250">
        <v>44</v>
      </c>
      <c r="C45" s="249">
        <v>798288.05</v>
      </c>
    </row>
    <row r="46" spans="1:3" x14ac:dyDescent="0.2">
      <c r="B46" s="250">
        <v>45</v>
      </c>
      <c r="C46" s="249">
        <v>1130549.8999999999</v>
      </c>
    </row>
    <row r="47" spans="1:3" x14ac:dyDescent="0.2">
      <c r="B47" s="250">
        <v>46</v>
      </c>
      <c r="C47" s="249">
        <v>427997.11</v>
      </c>
    </row>
    <row r="48" spans="1:3" x14ac:dyDescent="0.2">
      <c r="B48" s="250">
        <v>47</v>
      </c>
      <c r="C48" s="249">
        <v>900692.95</v>
      </c>
    </row>
    <row r="49" spans="2:3" x14ac:dyDescent="0.2">
      <c r="B49" s="250">
        <v>48</v>
      </c>
      <c r="C49" s="249">
        <v>749249.09</v>
      </c>
    </row>
    <row r="51" spans="2:3" x14ac:dyDescent="0.2">
      <c r="C51" s="249">
        <f>SUM(C2:C49)</f>
        <v>28010045.899999991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74"/>
  <sheetViews>
    <sheetView workbookViewId="0">
      <selection activeCell="K36" sqref="K36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848" t="s">
        <v>3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50"/>
    </row>
    <row r="2" spans="1:15" s="13" customFormat="1" ht="15" customHeight="1" x14ac:dyDescent="0.2">
      <c r="A2" s="851" t="s">
        <v>4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3"/>
    </row>
    <row r="3" spans="1:15" s="13" customFormat="1" x14ac:dyDescent="0.2">
      <c r="A3" s="854" t="s">
        <v>5</v>
      </c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6"/>
    </row>
    <row r="4" spans="1:15" s="13" customFormat="1" ht="15" customHeight="1" x14ac:dyDescent="0.2">
      <c r="A4" s="857" t="s">
        <v>9</v>
      </c>
      <c r="B4" s="858"/>
      <c r="C4" s="858"/>
      <c r="D4" s="858"/>
      <c r="E4" s="858"/>
      <c r="F4" s="858"/>
      <c r="G4" s="858"/>
      <c r="H4" s="858"/>
      <c r="I4" s="858"/>
      <c r="J4" s="858"/>
      <c r="K4" s="858"/>
      <c r="L4" s="858"/>
      <c r="M4" s="858"/>
      <c r="N4" s="858"/>
      <c r="O4" s="859"/>
    </row>
    <row r="5" spans="1:15" s="13" customFormat="1" ht="15.75" x14ac:dyDescent="0.2">
      <c r="A5" s="860" t="s">
        <v>170</v>
      </c>
      <c r="B5" s="861"/>
      <c r="C5" s="861"/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6"/>
    </row>
    <row r="6" spans="1:15" x14ac:dyDescent="0.2">
      <c r="A6" s="873" t="s">
        <v>10</v>
      </c>
      <c r="B6" s="874"/>
      <c r="C6" s="874"/>
      <c r="D6" s="874"/>
      <c r="E6" s="874"/>
      <c r="F6" s="874"/>
      <c r="G6" s="874"/>
      <c r="H6" s="875"/>
      <c r="I6" s="870" t="s">
        <v>11</v>
      </c>
      <c r="J6" s="867" t="s">
        <v>12</v>
      </c>
      <c r="K6" s="884" t="s">
        <v>13</v>
      </c>
      <c r="L6" s="244"/>
      <c r="M6" s="882" t="s">
        <v>31</v>
      </c>
      <c r="N6" s="883"/>
      <c r="O6" s="3"/>
    </row>
    <row r="7" spans="1:15" x14ac:dyDescent="0.2">
      <c r="A7" s="876"/>
      <c r="B7" s="877"/>
      <c r="C7" s="877"/>
      <c r="D7" s="877"/>
      <c r="E7" s="877"/>
      <c r="F7" s="877"/>
      <c r="G7" s="877"/>
      <c r="H7" s="878"/>
      <c r="I7" s="871"/>
      <c r="J7" s="868"/>
      <c r="K7" s="885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876"/>
      <c r="B8" s="877"/>
      <c r="C8" s="877"/>
      <c r="D8" s="877"/>
      <c r="E8" s="877"/>
      <c r="F8" s="877"/>
      <c r="G8" s="877"/>
      <c r="H8" s="878"/>
      <c r="I8" s="871"/>
      <c r="J8" s="868"/>
      <c r="K8" s="885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879"/>
      <c r="B9" s="880"/>
      <c r="C9" s="880"/>
      <c r="D9" s="880"/>
      <c r="E9" s="880"/>
      <c r="F9" s="880"/>
      <c r="G9" s="880"/>
      <c r="H9" s="881"/>
      <c r="I9" s="872"/>
      <c r="J9" s="869"/>
      <c r="K9" s="886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890" t="s">
        <v>175</v>
      </c>
      <c r="B10" s="891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864" t="s">
        <v>65</v>
      </c>
      <c r="B12" s="865"/>
      <c r="C12" s="865"/>
      <c r="D12" s="865"/>
      <c r="E12" s="865"/>
      <c r="F12" s="865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864" t="s">
        <v>66</v>
      </c>
      <c r="B13" s="865"/>
      <c r="C13" s="865"/>
      <c r="D13" s="865"/>
      <c r="E13" s="865"/>
      <c r="F13" s="865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864" t="s">
        <v>67</v>
      </c>
      <c r="B14" s="865"/>
      <c r="C14" s="865"/>
      <c r="D14" s="865"/>
      <c r="E14" s="865"/>
      <c r="F14" s="904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864" t="s">
        <v>68</v>
      </c>
      <c r="B17" s="865"/>
      <c r="C17" s="865"/>
      <c r="D17" s="865"/>
      <c r="E17" s="865"/>
      <c r="F17" s="865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864" t="s">
        <v>59</v>
      </c>
      <c r="B18" s="865"/>
      <c r="C18" s="865"/>
      <c r="D18" s="865"/>
      <c r="E18" s="865"/>
      <c r="F18" s="865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864" t="s">
        <v>60</v>
      </c>
      <c r="B19" s="865"/>
      <c r="C19" s="865"/>
      <c r="D19" s="865"/>
      <c r="E19" s="865"/>
      <c r="F19" s="865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864" t="s">
        <v>61</v>
      </c>
      <c r="B20" s="865"/>
      <c r="C20" s="865"/>
      <c r="D20" s="865"/>
      <c r="E20" s="865"/>
      <c r="F20" s="865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864" t="s">
        <v>62</v>
      </c>
      <c r="B21" s="865"/>
      <c r="C21" s="865"/>
      <c r="D21" s="865"/>
      <c r="E21" s="865"/>
      <c r="F21" s="865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901" t="s">
        <v>63</v>
      </c>
      <c r="B22" s="902"/>
      <c r="C22" s="902"/>
      <c r="D22" s="902"/>
      <c r="E22" s="902"/>
      <c r="F22" s="902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903" t="s">
        <v>64</v>
      </c>
      <c r="B24" s="903"/>
      <c r="C24" s="903"/>
      <c r="D24" s="903"/>
      <c r="E24" s="903"/>
      <c r="F24" s="903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864" t="s">
        <v>69</v>
      </c>
      <c r="B25" s="865"/>
      <c r="C25" s="865"/>
      <c r="D25" s="865"/>
      <c r="E25" s="865"/>
      <c r="F25" s="865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864" t="s">
        <v>70</v>
      </c>
      <c r="B26" s="865"/>
      <c r="C26" s="865"/>
      <c r="D26" s="865"/>
      <c r="E26" s="865"/>
      <c r="F26" s="865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864" t="s">
        <v>71</v>
      </c>
      <c r="B27" s="865"/>
      <c r="C27" s="865"/>
      <c r="D27" s="865"/>
      <c r="E27" s="865"/>
      <c r="F27" s="865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864" t="s">
        <v>72</v>
      </c>
      <c r="B28" s="865"/>
      <c r="C28" s="865"/>
      <c r="D28" s="865"/>
      <c r="E28" s="865"/>
      <c r="F28" s="865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864" t="s">
        <v>71</v>
      </c>
      <c r="B29" s="865"/>
      <c r="C29" s="865"/>
      <c r="D29" s="865"/>
      <c r="E29" s="865"/>
      <c r="F29" s="865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864" t="s">
        <v>71</v>
      </c>
      <c r="B30" s="865"/>
      <c r="C30" s="865"/>
      <c r="D30" s="865"/>
      <c r="E30" s="865"/>
      <c r="F30" s="865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864" t="s">
        <v>71</v>
      </c>
      <c r="B31" s="865"/>
      <c r="C31" s="865"/>
      <c r="D31" s="865"/>
      <c r="E31" s="865"/>
      <c r="F31" s="865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864" t="s">
        <v>71</v>
      </c>
      <c r="B32" s="865"/>
      <c r="C32" s="865"/>
      <c r="D32" s="865"/>
      <c r="E32" s="865"/>
      <c r="F32" s="865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864" t="s">
        <v>71</v>
      </c>
      <c r="B33" s="865"/>
      <c r="C33" s="865"/>
      <c r="D33" s="865"/>
      <c r="E33" s="865"/>
      <c r="F33" s="865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864" t="s">
        <v>71</v>
      </c>
      <c r="B34" s="865"/>
      <c r="C34" s="865"/>
      <c r="D34" s="865"/>
      <c r="E34" s="865"/>
      <c r="F34" s="865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864" t="s">
        <v>71</v>
      </c>
      <c r="B35" s="865"/>
      <c r="C35" s="865"/>
      <c r="D35" s="865"/>
      <c r="E35" s="865"/>
      <c r="F35" s="865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48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48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892" t="s">
        <v>2</v>
      </c>
      <c r="B92" s="893"/>
      <c r="C92" s="893"/>
      <c r="D92" s="893"/>
      <c r="E92" s="893"/>
      <c r="F92" s="893"/>
      <c r="G92" s="893"/>
      <c r="H92" s="894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895" t="s">
        <v>13</v>
      </c>
      <c r="L93" s="89"/>
      <c r="M93" s="882" t="s">
        <v>21</v>
      </c>
      <c r="N93" s="887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896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896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898" t="s">
        <v>10</v>
      </c>
      <c r="B96" s="899"/>
      <c r="C96" s="899"/>
      <c r="D96" s="899"/>
      <c r="E96" s="899"/>
      <c r="F96" s="899"/>
      <c r="G96" s="899"/>
      <c r="H96" s="900"/>
      <c r="I96" s="63" t="s">
        <v>11</v>
      </c>
      <c r="J96" s="63" t="s">
        <v>12</v>
      </c>
      <c r="K96" s="897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888" t="s">
        <v>174</v>
      </c>
      <c r="B97" s="889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848" t="s">
        <v>3</v>
      </c>
      <c r="B113" s="849"/>
      <c r="C113" s="849"/>
      <c r="D113" s="849"/>
      <c r="E113" s="849"/>
      <c r="F113" s="849"/>
      <c r="G113" s="849"/>
      <c r="H113" s="849"/>
      <c r="I113" s="849"/>
      <c r="J113" s="849"/>
      <c r="K113" s="849"/>
      <c r="L113" s="849"/>
      <c r="M113" s="849"/>
      <c r="N113" s="849"/>
      <c r="O113" s="850"/>
    </row>
    <row r="114" spans="1:15" s="22" customFormat="1" ht="15" customHeight="1" x14ac:dyDescent="0.25">
      <c r="A114" s="851" t="s">
        <v>4</v>
      </c>
      <c r="B114" s="852"/>
      <c r="C114" s="852"/>
      <c r="D114" s="852"/>
      <c r="E114" s="852"/>
      <c r="F114" s="852"/>
      <c r="G114" s="852"/>
      <c r="H114" s="852"/>
      <c r="I114" s="852"/>
      <c r="J114" s="852"/>
      <c r="K114" s="852"/>
      <c r="L114" s="852"/>
      <c r="M114" s="852"/>
      <c r="N114" s="852"/>
      <c r="O114" s="853"/>
    </row>
    <row r="115" spans="1:15" s="22" customFormat="1" ht="15" customHeight="1" x14ac:dyDescent="0.25">
      <c r="A115" s="854" t="s">
        <v>5</v>
      </c>
      <c r="B115" s="855"/>
      <c r="C115" s="855"/>
      <c r="D115" s="855"/>
      <c r="E115" s="855"/>
      <c r="F115" s="855"/>
      <c r="G115" s="855"/>
      <c r="H115" s="855"/>
      <c r="I115" s="855"/>
      <c r="J115" s="855"/>
      <c r="K115" s="855"/>
      <c r="L115" s="855"/>
      <c r="M115" s="855"/>
      <c r="N115" s="855"/>
      <c r="O115" s="856"/>
    </row>
    <row r="116" spans="1:15" s="22" customFormat="1" ht="15" customHeight="1" x14ac:dyDescent="0.25">
      <c r="A116" s="857" t="s">
        <v>9</v>
      </c>
      <c r="B116" s="858"/>
      <c r="C116" s="858"/>
      <c r="D116" s="858"/>
      <c r="E116" s="858"/>
      <c r="F116" s="858"/>
      <c r="G116" s="858"/>
      <c r="H116" s="858"/>
      <c r="I116" s="858"/>
      <c r="J116" s="858"/>
      <c r="K116" s="858"/>
      <c r="L116" s="858"/>
      <c r="M116" s="858"/>
      <c r="N116" s="858"/>
      <c r="O116" s="859"/>
    </row>
    <row r="117" spans="1:15" s="22" customFormat="1" ht="15" customHeight="1" x14ac:dyDescent="0.25">
      <c r="A117" s="860" t="s">
        <v>170</v>
      </c>
      <c r="B117" s="861"/>
      <c r="C117" s="861"/>
      <c r="D117" s="861"/>
      <c r="E117" s="861"/>
      <c r="F117" s="861"/>
      <c r="G117" s="861"/>
      <c r="H117" s="861"/>
      <c r="I117" s="861"/>
      <c r="J117" s="861"/>
      <c r="K117" s="861"/>
      <c r="L117" s="861"/>
      <c r="M117" s="861"/>
      <c r="N117" s="861"/>
      <c r="O117" s="862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844" t="s">
        <v>44</v>
      </c>
      <c r="E136" s="844"/>
      <c r="F136" s="844"/>
      <c r="G136" s="844"/>
      <c r="H136" s="844"/>
      <c r="I136" s="12"/>
      <c r="J136" s="120"/>
      <c r="K136" s="12"/>
      <c r="L136" s="844" t="s">
        <v>56</v>
      </c>
      <c r="M136" s="844"/>
      <c r="N136" s="844"/>
      <c r="O136" s="845"/>
    </row>
    <row r="137" spans="1:15" s="15" customFormat="1" ht="17.25" x14ac:dyDescent="0.3">
      <c r="A137" s="165"/>
      <c r="D137" s="846" t="s">
        <v>7</v>
      </c>
      <c r="E137" s="846"/>
      <c r="F137" s="846"/>
      <c r="G137" s="846"/>
      <c r="H137" s="846"/>
      <c r="I137" s="12"/>
      <c r="J137" s="120"/>
      <c r="K137" s="12"/>
      <c r="L137" s="846" t="s">
        <v>27</v>
      </c>
      <c r="M137" s="846"/>
      <c r="N137" s="846"/>
      <c r="O137" s="847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863"/>
      <c r="E152" s="863"/>
      <c r="F152" s="863"/>
      <c r="G152" s="863"/>
      <c r="H152" s="863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844"/>
      <c r="E156" s="844"/>
      <c r="F156" s="844"/>
      <c r="G156" s="844"/>
      <c r="H156" s="844"/>
      <c r="I156" s="12"/>
      <c r="J156" s="120"/>
      <c r="K156" s="12"/>
      <c r="L156" s="844"/>
      <c r="M156" s="844"/>
      <c r="N156" s="844"/>
      <c r="O156" s="845"/>
    </row>
    <row r="157" spans="1:15" s="15" customFormat="1" ht="17.25" x14ac:dyDescent="0.3">
      <c r="A157" s="165"/>
      <c r="D157" s="846"/>
      <c r="E157" s="846"/>
      <c r="F157" s="846"/>
      <c r="G157" s="846"/>
      <c r="H157" s="846"/>
      <c r="I157" s="12"/>
      <c r="J157" s="120"/>
      <c r="K157" s="12"/>
      <c r="L157" s="846"/>
      <c r="M157" s="846"/>
      <c r="N157" s="846"/>
      <c r="O157" s="847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</mergeCells>
  <printOptions horizontalCentered="1"/>
  <pageMargins left="0.25" right="0.28000000000000003" top="0.37" bottom="0.34" header="0.23" footer="0.16"/>
  <pageSetup paperSize="5" scale="75" orientation="landscape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76"/>
  <sheetViews>
    <sheetView topLeftCell="A34" workbookViewId="0">
      <selection activeCell="K36" sqref="K36"/>
    </sheetView>
  </sheetViews>
  <sheetFormatPr defaultRowHeight="12.75" x14ac:dyDescent="0.2"/>
  <cols>
    <col min="1" max="1" width="15" style="249" bestFit="1" customWidth="1"/>
  </cols>
  <sheetData>
    <row r="1" spans="1:1" x14ac:dyDescent="0.2">
      <c r="A1" s="249">
        <v>40000000</v>
      </c>
    </row>
    <row r="2" spans="1:1" x14ac:dyDescent="0.2">
      <c r="A2" s="249">
        <v>1080000</v>
      </c>
    </row>
    <row r="3" spans="1:1" x14ac:dyDescent="0.2">
      <c r="A3" s="249">
        <v>905000</v>
      </c>
    </row>
    <row r="4" spans="1:1" x14ac:dyDescent="0.2">
      <c r="A4" s="249">
        <v>1000000</v>
      </c>
    </row>
    <row r="5" spans="1:1" x14ac:dyDescent="0.2">
      <c r="A5" s="249">
        <v>500000</v>
      </c>
    </row>
    <row r="6" spans="1:1" x14ac:dyDescent="0.2">
      <c r="A6" s="249">
        <v>750000</v>
      </c>
    </row>
    <row r="7" spans="1:1" x14ac:dyDescent="0.2">
      <c r="A7" s="249">
        <v>500000</v>
      </c>
    </row>
    <row r="8" spans="1:1" x14ac:dyDescent="0.2">
      <c r="A8" s="249">
        <v>1300000</v>
      </c>
    </row>
    <row r="9" spans="1:1" x14ac:dyDescent="0.2">
      <c r="A9" s="249">
        <v>1300000</v>
      </c>
    </row>
    <row r="10" spans="1:1" x14ac:dyDescent="0.2">
      <c r="A10" s="249">
        <v>1300000</v>
      </c>
    </row>
    <row r="11" spans="1:1" x14ac:dyDescent="0.2">
      <c r="A11" s="249">
        <v>1300000</v>
      </c>
    </row>
    <row r="12" spans="1:1" x14ac:dyDescent="0.2">
      <c r="A12" s="249">
        <v>500000</v>
      </c>
    </row>
    <row r="13" spans="1:1" x14ac:dyDescent="0.2">
      <c r="A13" s="249">
        <v>370000</v>
      </c>
    </row>
    <row r="14" spans="1:1" x14ac:dyDescent="0.2">
      <c r="A14" s="249">
        <v>875000</v>
      </c>
    </row>
    <row r="15" spans="1:1" x14ac:dyDescent="0.2">
      <c r="A15" s="249">
        <v>880000</v>
      </c>
    </row>
    <row r="16" spans="1:1" x14ac:dyDescent="0.2">
      <c r="A16" s="249">
        <v>625000</v>
      </c>
    </row>
    <row r="17" spans="1:1" x14ac:dyDescent="0.2">
      <c r="A17" s="249">
        <v>705000</v>
      </c>
    </row>
    <row r="18" spans="1:1" x14ac:dyDescent="0.2">
      <c r="A18" s="249">
        <v>58000</v>
      </c>
    </row>
    <row r="19" spans="1:1" x14ac:dyDescent="0.2">
      <c r="A19" s="249">
        <v>1000000</v>
      </c>
    </row>
    <row r="20" spans="1:1" x14ac:dyDescent="0.2">
      <c r="A20" s="249">
        <v>710000</v>
      </c>
    </row>
    <row r="21" spans="1:1" x14ac:dyDescent="0.2">
      <c r="A21" s="249">
        <v>1565000</v>
      </c>
    </row>
    <row r="22" spans="1:1" x14ac:dyDescent="0.2">
      <c r="A22" s="249">
        <v>1665000</v>
      </c>
    </row>
    <row r="23" spans="1:1" x14ac:dyDescent="0.2">
      <c r="A23" s="249">
        <v>1870000</v>
      </c>
    </row>
    <row r="24" spans="1:1" x14ac:dyDescent="0.2">
      <c r="A24" s="249">
        <v>1020000</v>
      </c>
    </row>
    <row r="25" spans="1:1" x14ac:dyDescent="0.2">
      <c r="A25" s="249">
        <v>985000</v>
      </c>
    </row>
    <row r="26" spans="1:1" x14ac:dyDescent="0.2">
      <c r="A26" s="249">
        <v>1405000</v>
      </c>
    </row>
    <row r="27" spans="1:1" x14ac:dyDescent="0.2">
      <c r="A27" s="249">
        <v>2260000</v>
      </c>
    </row>
    <row r="28" spans="1:1" x14ac:dyDescent="0.2">
      <c r="A28" s="249">
        <v>1490000</v>
      </c>
    </row>
    <row r="29" spans="1:1" x14ac:dyDescent="0.2">
      <c r="A29" s="249">
        <v>1890000</v>
      </c>
    </row>
    <row r="30" spans="1:1" x14ac:dyDescent="0.2">
      <c r="A30" s="249">
        <v>910000</v>
      </c>
    </row>
    <row r="32" spans="1:1" x14ac:dyDescent="0.2">
      <c r="A32" s="249">
        <v>1000000</v>
      </c>
    </row>
    <row r="33" spans="1:1" x14ac:dyDescent="0.2">
      <c r="A33" s="249">
        <v>645000</v>
      </c>
    </row>
    <row r="34" spans="1:1" x14ac:dyDescent="0.2">
      <c r="A34" s="249">
        <v>755000</v>
      </c>
    </row>
    <row r="35" spans="1:1" x14ac:dyDescent="0.2">
      <c r="A35" s="249">
        <v>810000</v>
      </c>
    </row>
    <row r="36" spans="1:1" x14ac:dyDescent="0.2">
      <c r="A36" s="249">
        <v>795000</v>
      </c>
    </row>
    <row r="37" spans="1:1" x14ac:dyDescent="0.2">
      <c r="A37" s="249">
        <v>1000000</v>
      </c>
    </row>
    <row r="38" spans="1:1" x14ac:dyDescent="0.2">
      <c r="A38" s="249">
        <v>1500000</v>
      </c>
    </row>
    <row r="39" spans="1:1" x14ac:dyDescent="0.2">
      <c r="A39" s="249">
        <v>5000000</v>
      </c>
    </row>
    <row r="40" spans="1:1" x14ac:dyDescent="0.2">
      <c r="A40" s="249">
        <v>1000000</v>
      </c>
    </row>
    <row r="41" spans="1:1" x14ac:dyDescent="0.2">
      <c r="A41" s="249">
        <v>1500000</v>
      </c>
    </row>
    <row r="42" spans="1:1" x14ac:dyDescent="0.2">
      <c r="A42" s="249">
        <v>1000000</v>
      </c>
    </row>
    <row r="43" spans="1:1" x14ac:dyDescent="0.2">
      <c r="A43" s="249">
        <v>1000000</v>
      </c>
    </row>
    <row r="44" spans="1:1" x14ac:dyDescent="0.2">
      <c r="A44" s="249">
        <v>1000000</v>
      </c>
    </row>
    <row r="47" spans="1:1" x14ac:dyDescent="0.2">
      <c r="A47" s="249">
        <v>5000000</v>
      </c>
    </row>
    <row r="55" spans="1:1" x14ac:dyDescent="0.2">
      <c r="A55" s="249">
        <v>2000000</v>
      </c>
    </row>
    <row r="56" spans="1:1" x14ac:dyDescent="0.2">
      <c r="A56" s="249">
        <v>1000000</v>
      </c>
    </row>
    <row r="57" spans="1:1" x14ac:dyDescent="0.2">
      <c r="A57" s="249">
        <v>1500000</v>
      </c>
    </row>
    <row r="58" spans="1:1" x14ac:dyDescent="0.2">
      <c r="A58" s="249">
        <v>700000</v>
      </c>
    </row>
    <row r="59" spans="1:1" x14ac:dyDescent="0.2">
      <c r="A59" s="249">
        <v>2500000</v>
      </c>
    </row>
    <row r="60" spans="1:1" x14ac:dyDescent="0.2">
      <c r="A60" s="249">
        <v>700000</v>
      </c>
    </row>
    <row r="61" spans="1:1" x14ac:dyDescent="0.2">
      <c r="A61" s="249">
        <v>2500000</v>
      </c>
    </row>
    <row r="62" spans="1:1" x14ac:dyDescent="0.2">
      <c r="A62" s="249">
        <v>700000</v>
      </c>
    </row>
    <row r="63" spans="1:1" x14ac:dyDescent="0.2">
      <c r="A63" s="249">
        <v>500000</v>
      </c>
    </row>
    <row r="64" spans="1:1" x14ac:dyDescent="0.2">
      <c r="A64" s="249">
        <v>500000</v>
      </c>
    </row>
    <row r="65" spans="1:1" x14ac:dyDescent="0.2">
      <c r="A65" s="249">
        <v>500000</v>
      </c>
    </row>
    <row r="66" spans="1:1" x14ac:dyDescent="0.2">
      <c r="A66" s="249">
        <v>147933.82</v>
      </c>
    </row>
    <row r="68" spans="1:1" x14ac:dyDescent="0.2">
      <c r="A68" s="249">
        <v>231546.6</v>
      </c>
    </row>
    <row r="69" spans="1:1" x14ac:dyDescent="0.2">
      <c r="A69" s="249">
        <v>149098.67000000001</v>
      </c>
    </row>
    <row r="70" spans="1:1" x14ac:dyDescent="0.2">
      <c r="A70" s="249">
        <v>249273.02</v>
      </c>
    </row>
    <row r="71" spans="1:1" x14ac:dyDescent="0.2">
      <c r="A71" s="249">
        <v>221137.31</v>
      </c>
    </row>
    <row r="72" spans="1:1" x14ac:dyDescent="0.2">
      <c r="A72" s="249">
        <v>98784.86</v>
      </c>
    </row>
    <row r="73" spans="1:1" x14ac:dyDescent="0.2">
      <c r="A73" s="249">
        <v>118685.62</v>
      </c>
    </row>
    <row r="74" spans="1:1" x14ac:dyDescent="0.2">
      <c r="A74" s="249">
        <v>8355000</v>
      </c>
    </row>
    <row r="75" spans="1:1" x14ac:dyDescent="0.2">
      <c r="A75" s="249">
        <v>700000</v>
      </c>
    </row>
    <row r="76" spans="1:1" x14ac:dyDescent="0.2">
      <c r="A76" s="24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</vt:lpstr>
      <vt:lpstr>PRINT</vt:lpstr>
      <vt:lpstr>Sector</vt:lpstr>
      <vt:lpstr>roads and bridges</vt:lpstr>
      <vt:lpstr>July-Sept.</vt:lpstr>
      <vt:lpstr>Sheet1</vt:lpstr>
      <vt:lpstr>'July-Sept.'!Print_Area</vt:lpstr>
      <vt:lpstr>PRINT!Print_Area</vt:lpstr>
      <vt:lpstr>PRINT!Print_Titles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</dc:creator>
  <cp:lastModifiedBy>User</cp:lastModifiedBy>
  <cp:lastPrinted>2021-02-04T09:01:32Z</cp:lastPrinted>
  <dcterms:created xsi:type="dcterms:W3CDTF">2003-03-26T06:08:15Z</dcterms:created>
  <dcterms:modified xsi:type="dcterms:W3CDTF">2021-02-04T09:01:37Z</dcterms:modified>
</cp:coreProperties>
</file>