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 Files\SAAOB\2019\December\"/>
    </mc:Choice>
  </mc:AlternateContent>
  <bookViews>
    <workbookView xWindow="0" yWindow="0" windowWidth="9600" windowHeight="10695"/>
  </bookViews>
  <sheets>
    <sheet name="SAAOB" sheetId="1" r:id="rId1"/>
    <sheet name="review" sheetId="2" r:id="rId2"/>
  </sheets>
  <definedNames>
    <definedName name="_xlnm.Print_Area" localSheetId="0">SAAOB!$A$1:$G$2117</definedName>
    <definedName name="_xlnm.Print_Titles" localSheetId="0">SAAOB!$10:$11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G27" i="1"/>
  <c r="F27" i="1"/>
  <c r="E27" i="1"/>
  <c r="D27" i="1"/>
  <c r="C27" i="1"/>
  <c r="G19" i="1"/>
  <c r="F19" i="1"/>
  <c r="E19" i="1"/>
  <c r="D19" i="1"/>
  <c r="G25" i="1"/>
  <c r="F25" i="1"/>
  <c r="E25" i="1"/>
  <c r="D25" i="1"/>
  <c r="G43" i="1" l="1"/>
  <c r="F43" i="1"/>
  <c r="D43" i="1"/>
  <c r="C43" i="1"/>
  <c r="C23" i="1" s="1"/>
  <c r="C17" i="1" s="1"/>
  <c r="D23" i="1"/>
  <c r="D17" i="1" s="1"/>
  <c r="G933" i="1" l="1"/>
  <c r="F933" i="1"/>
  <c r="E933" i="1"/>
  <c r="D933" i="1"/>
  <c r="C933" i="1"/>
  <c r="G935" i="1"/>
  <c r="F935" i="1"/>
  <c r="E935" i="1"/>
  <c r="D935" i="1"/>
  <c r="C935" i="1"/>
  <c r="G147" i="1" l="1"/>
  <c r="F147" i="1"/>
  <c r="E147" i="1"/>
  <c r="D147" i="1"/>
  <c r="C147" i="1"/>
  <c r="G1096" i="1"/>
  <c r="F1096" i="1"/>
  <c r="E1096" i="1"/>
  <c r="D1096" i="1"/>
  <c r="C1096" i="1"/>
  <c r="G1115" i="1"/>
  <c r="F1115" i="1"/>
  <c r="E1115" i="1"/>
  <c r="D1115" i="1"/>
  <c r="C1115" i="1"/>
  <c r="C1131" i="1"/>
  <c r="E1122" i="1"/>
  <c r="C1122" i="1"/>
  <c r="E164" i="1"/>
  <c r="C164" i="1"/>
  <c r="C180" i="1"/>
  <c r="C172" i="1"/>
  <c r="C166" i="1"/>
  <c r="C165" i="1"/>
  <c r="C161" i="1"/>
  <c r="M17" i="1" l="1"/>
  <c r="L17" i="1"/>
  <c r="K17" i="1"/>
  <c r="J17" i="1"/>
  <c r="I17" i="1"/>
  <c r="C25" i="1" l="1"/>
  <c r="C19" i="1" s="1"/>
  <c r="F151" i="1" l="1"/>
  <c r="G151" i="1"/>
  <c r="E1821" i="1" l="1"/>
  <c r="E1820" i="1" s="1"/>
  <c r="D1821" i="1"/>
  <c r="D1820" i="1" s="1"/>
  <c r="C1821" i="1"/>
  <c r="C1820" i="1" s="1"/>
  <c r="E876" i="1" l="1"/>
  <c r="E847" i="1"/>
  <c r="E807" i="1"/>
  <c r="E806" i="1" s="1"/>
  <c r="E805" i="1" s="1"/>
  <c r="E809" i="1" l="1"/>
  <c r="E23" i="1"/>
  <c r="E17" i="1" s="1"/>
  <c r="E804" i="1" l="1"/>
  <c r="E21" i="1"/>
  <c r="D21" i="1"/>
  <c r="C21" i="1"/>
  <c r="E15" i="1"/>
  <c r="D15" i="1"/>
  <c r="C15" i="1"/>
  <c r="E1746" i="1" l="1"/>
  <c r="D1746" i="1"/>
  <c r="E1745" i="1"/>
  <c r="D1745" i="1"/>
  <c r="C1746" i="1"/>
  <c r="C1745" i="1"/>
  <c r="E2118" i="1" l="1"/>
  <c r="E1664" i="1"/>
  <c r="E1663" i="1" s="1"/>
  <c r="D1664" i="1"/>
  <c r="D2118" i="1" s="1"/>
  <c r="C1664" i="1"/>
  <c r="C2118" i="1" s="1"/>
  <c r="E13" i="1"/>
  <c r="D13" i="1"/>
  <c r="J21" i="1" s="1"/>
  <c r="C13" i="1"/>
  <c r="I21" i="1" s="1"/>
  <c r="K21" i="1" l="1"/>
  <c r="I18" i="1"/>
  <c r="K18" i="1"/>
  <c r="J18" i="1"/>
  <c r="E2119" i="1"/>
  <c r="D2119" i="1"/>
  <c r="D1663" i="1"/>
  <c r="C2119" i="1"/>
  <c r="C1663" i="1"/>
  <c r="G2092" i="1"/>
  <c r="F2092" i="1"/>
  <c r="G2091" i="1"/>
  <c r="F2091" i="1"/>
  <c r="G2090" i="1"/>
  <c r="F2090" i="1"/>
  <c r="G2088" i="1"/>
  <c r="F2088" i="1"/>
  <c r="G2087" i="1"/>
  <c r="F2087" i="1"/>
  <c r="G2085" i="1"/>
  <c r="F2085" i="1"/>
  <c r="G2084" i="1"/>
  <c r="F2084" i="1"/>
  <c r="G2083" i="1"/>
  <c r="F2083" i="1"/>
  <c r="G2081" i="1"/>
  <c r="F2081" i="1"/>
  <c r="G2080" i="1"/>
  <c r="F2080" i="1"/>
  <c r="G2078" i="1"/>
  <c r="F2078" i="1"/>
  <c r="G2076" i="1"/>
  <c r="F2076" i="1"/>
  <c r="G2074" i="1"/>
  <c r="F2074" i="1"/>
  <c r="G2073" i="1"/>
  <c r="F2073" i="1"/>
  <c r="G2071" i="1"/>
  <c r="F2071" i="1"/>
  <c r="G2069" i="1"/>
  <c r="F2069" i="1"/>
  <c r="G2068" i="1"/>
  <c r="F2068" i="1"/>
  <c r="G2066" i="1"/>
  <c r="F2066" i="1"/>
  <c r="G2064" i="1"/>
  <c r="F2064" i="1"/>
  <c r="G2062" i="1"/>
  <c r="F2062" i="1"/>
  <c r="G2061" i="1"/>
  <c r="F2061" i="1"/>
  <c r="G2059" i="1"/>
  <c r="F2059" i="1"/>
  <c r="G2058" i="1"/>
  <c r="F2058" i="1"/>
  <c r="G2056" i="1"/>
  <c r="F2056" i="1"/>
  <c r="G2055" i="1"/>
  <c r="F2055" i="1"/>
  <c r="G2053" i="1"/>
  <c r="F2053" i="1"/>
  <c r="G2052" i="1"/>
  <c r="F2052" i="1"/>
  <c r="G2050" i="1"/>
  <c r="F2050" i="1"/>
  <c r="G2049" i="1"/>
  <c r="F2049" i="1"/>
  <c r="G2048" i="1"/>
  <c r="F2048" i="1"/>
  <c r="G2047" i="1"/>
  <c r="F2047" i="1"/>
  <c r="G2007" i="1"/>
  <c r="F2007" i="1"/>
  <c r="G2005" i="1"/>
  <c r="F2005" i="1"/>
  <c r="G2003" i="1"/>
  <c r="F2003" i="1"/>
  <c r="G2001" i="1"/>
  <c r="F2001" i="1"/>
  <c r="G2000" i="1"/>
  <c r="F2000" i="1"/>
  <c r="G1987" i="1"/>
  <c r="F1987" i="1"/>
  <c r="G1986" i="1"/>
  <c r="F1986" i="1"/>
  <c r="G1984" i="1"/>
  <c r="F1984" i="1"/>
  <c r="G1982" i="1"/>
  <c r="F1982" i="1"/>
  <c r="G1980" i="1"/>
  <c r="F1980" i="1"/>
  <c r="G1990" i="1"/>
  <c r="F1990" i="1"/>
  <c r="G1998" i="1"/>
  <c r="F1998" i="1"/>
  <c r="G1996" i="1"/>
  <c r="F1996" i="1"/>
  <c r="G1994" i="1"/>
  <c r="F1994" i="1"/>
  <c r="G1976" i="1"/>
  <c r="F1976" i="1"/>
  <c r="G2031" i="1"/>
  <c r="F2031" i="1"/>
  <c r="G1973" i="1"/>
  <c r="F1973" i="1"/>
  <c r="G2042" i="1"/>
  <c r="F2042" i="1"/>
  <c r="G2035" i="1"/>
  <c r="F2035" i="1"/>
  <c r="G2025" i="1"/>
  <c r="F2025" i="1"/>
  <c r="G2021" i="1"/>
  <c r="F2021" i="1"/>
  <c r="G2018" i="1"/>
  <c r="F2018" i="1"/>
  <c r="G2015" i="1"/>
  <c r="F2015" i="1"/>
  <c r="G2038" i="1"/>
  <c r="F2038" i="1"/>
  <c r="G2028" i="1"/>
  <c r="F2028" i="1"/>
  <c r="G2011" i="1"/>
  <c r="F2011" i="1"/>
  <c r="G1970" i="1"/>
  <c r="F1970" i="1"/>
  <c r="G2045" i="1"/>
  <c r="F2045" i="1"/>
  <c r="G2044" i="1"/>
  <c r="F2044" i="1"/>
  <c r="G1968" i="1"/>
  <c r="F1968" i="1"/>
  <c r="G1967" i="1"/>
  <c r="F1967" i="1"/>
  <c r="G1965" i="1"/>
  <c r="F1965" i="1"/>
  <c r="G1963" i="1"/>
  <c r="F1963" i="1"/>
  <c r="G1961" i="1"/>
  <c r="F1961" i="1"/>
  <c r="G1959" i="1"/>
  <c r="F1959" i="1"/>
  <c r="G1957" i="1"/>
  <c r="F1957" i="1"/>
  <c r="G1956" i="1"/>
  <c r="F1956" i="1"/>
  <c r="G1954" i="1"/>
  <c r="F1954" i="1"/>
  <c r="G1953" i="1"/>
  <c r="F1953" i="1"/>
  <c r="G1951" i="1"/>
  <c r="F1951" i="1"/>
  <c r="G1948" i="1"/>
  <c r="F1948" i="1"/>
  <c r="G1946" i="1"/>
  <c r="F1946" i="1"/>
  <c r="G1945" i="1"/>
  <c r="F1945" i="1"/>
  <c r="G1943" i="1"/>
  <c r="F1943" i="1"/>
  <c r="G1941" i="1"/>
  <c r="F1941" i="1"/>
  <c r="G1939" i="1"/>
  <c r="F1939" i="1"/>
  <c r="G1936" i="1"/>
  <c r="F1936" i="1"/>
  <c r="G1934" i="1"/>
  <c r="F1934" i="1"/>
  <c r="G1933" i="1"/>
  <c r="F1933" i="1"/>
  <c r="G1930" i="1"/>
  <c r="F1930" i="1"/>
  <c r="G1928" i="1"/>
  <c r="F1928" i="1"/>
  <c r="G1926" i="1"/>
  <c r="F1926" i="1"/>
  <c r="G1924" i="1"/>
  <c r="F1924" i="1"/>
  <c r="G1923" i="1"/>
  <c r="F1923" i="1"/>
  <c r="G1922" i="1"/>
  <c r="F1922" i="1"/>
  <c r="G1921" i="1"/>
  <c r="F1921" i="1"/>
  <c r="G1920" i="1"/>
  <c r="F1920" i="1"/>
  <c r="G1917" i="1"/>
  <c r="F1917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9" i="1"/>
  <c r="F1909" i="1"/>
  <c r="G1907" i="1"/>
  <c r="F1907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899" i="1"/>
  <c r="F1899" i="1"/>
  <c r="G1898" i="1"/>
  <c r="F1898" i="1"/>
  <c r="G1897" i="1"/>
  <c r="F1897" i="1"/>
  <c r="G1896" i="1"/>
  <c r="F1896" i="1"/>
  <c r="G1894" i="1"/>
  <c r="F1894" i="1"/>
  <c r="G1892" i="1"/>
  <c r="F1892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1" i="1"/>
  <c r="F1881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8" i="1"/>
  <c r="F1868" i="1"/>
  <c r="G1866" i="1"/>
  <c r="F1866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4" i="1"/>
  <c r="F1854" i="1"/>
  <c r="G1852" i="1"/>
  <c r="F1852" i="1"/>
  <c r="G1851" i="1"/>
  <c r="F1851" i="1"/>
  <c r="G1850" i="1"/>
  <c r="F1850" i="1"/>
  <c r="G1849" i="1"/>
  <c r="F1849" i="1"/>
  <c r="G1848" i="1"/>
  <c r="F1848" i="1"/>
  <c r="G1847" i="1"/>
  <c r="F1847" i="1"/>
  <c r="G1846" i="1"/>
  <c r="F1846" i="1"/>
  <c r="G1844" i="1"/>
  <c r="F1844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5" i="1"/>
  <c r="F1835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3" i="1"/>
  <c r="G1821" i="1" s="1"/>
  <c r="G1820" i="1" s="1"/>
  <c r="F1823" i="1"/>
  <c r="F1821" i="1" s="1"/>
  <c r="F1820" i="1" s="1"/>
  <c r="G1818" i="1"/>
  <c r="F1818" i="1"/>
  <c r="G1817" i="1"/>
  <c r="F1817" i="1"/>
  <c r="G1816" i="1"/>
  <c r="F1816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799" i="1"/>
  <c r="F1799" i="1"/>
  <c r="G1798" i="1"/>
  <c r="F1798" i="1"/>
  <c r="G1797" i="1"/>
  <c r="F1797" i="1"/>
  <c r="G1796" i="1"/>
  <c r="F1796" i="1"/>
  <c r="G1794" i="1"/>
  <c r="F1794" i="1"/>
  <c r="G1793" i="1"/>
  <c r="F1793" i="1"/>
  <c r="G1792" i="1"/>
  <c r="F1792" i="1"/>
  <c r="G1791" i="1"/>
  <c r="F1791" i="1"/>
  <c r="G1790" i="1"/>
  <c r="F1790" i="1"/>
  <c r="G1788" i="1"/>
  <c r="F1788" i="1"/>
  <c r="G1787" i="1"/>
  <c r="F1787" i="1"/>
  <c r="G1786" i="1"/>
  <c r="F1786" i="1"/>
  <c r="G1785" i="1"/>
  <c r="F1785" i="1"/>
  <c r="G1784" i="1"/>
  <c r="F1784" i="1"/>
  <c r="G1747" i="1"/>
  <c r="F1747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F1746" i="1" s="1"/>
  <c r="G1748" i="1"/>
  <c r="F1748" i="1"/>
  <c r="G1744" i="1"/>
  <c r="F1744" i="1"/>
  <c r="G1743" i="1"/>
  <c r="F1743" i="1"/>
  <c r="G1741" i="1"/>
  <c r="F1741" i="1"/>
  <c r="G1740" i="1"/>
  <c r="F1740" i="1"/>
  <c r="G1739" i="1"/>
  <c r="F1739" i="1"/>
  <c r="G1738" i="1"/>
  <c r="F1738" i="1"/>
  <c r="G1737" i="1"/>
  <c r="F1737" i="1"/>
  <c r="G1735" i="1"/>
  <c r="F1735" i="1"/>
  <c r="G1734" i="1"/>
  <c r="F1734" i="1"/>
  <c r="G1733" i="1"/>
  <c r="F1733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09" i="1"/>
  <c r="F1709" i="1"/>
  <c r="G1708" i="1"/>
  <c r="F1708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G1664" i="1" s="1"/>
  <c r="G1663" i="1" s="1"/>
  <c r="F1665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19" i="1"/>
  <c r="F1619" i="1"/>
  <c r="G1618" i="1"/>
  <c r="F1618" i="1"/>
  <c r="G1617" i="1"/>
  <c r="F1617" i="1"/>
  <c r="G1616" i="1"/>
  <c r="F1616" i="1"/>
  <c r="G1614" i="1"/>
  <c r="F1614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6" i="1"/>
  <c r="F1516" i="1"/>
  <c r="G1513" i="1"/>
  <c r="F1513" i="1"/>
  <c r="G1511" i="1"/>
  <c r="F1511" i="1"/>
  <c r="G1510" i="1"/>
  <c r="F1510" i="1"/>
  <c r="G1508" i="1"/>
  <c r="F1508" i="1"/>
  <c r="G1507" i="1"/>
  <c r="F1507" i="1"/>
  <c r="G1506" i="1"/>
  <c r="F1506" i="1"/>
  <c r="G1503" i="1"/>
  <c r="F1503" i="1"/>
  <c r="G1501" i="1"/>
  <c r="F1501" i="1"/>
  <c r="G1500" i="1"/>
  <c r="F1500" i="1"/>
  <c r="G1499" i="1"/>
  <c r="F1499" i="1"/>
  <c r="G1498" i="1"/>
  <c r="F1498" i="1"/>
  <c r="G1495" i="1"/>
  <c r="F1495" i="1"/>
  <c r="G1494" i="1"/>
  <c r="F1494" i="1"/>
  <c r="G1493" i="1"/>
  <c r="F1493" i="1"/>
  <c r="G1492" i="1"/>
  <c r="F1492" i="1"/>
  <c r="G1490" i="1"/>
  <c r="F1490" i="1"/>
  <c r="G1489" i="1"/>
  <c r="F1489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0" i="1"/>
  <c r="F1470" i="1"/>
  <c r="G1468" i="1"/>
  <c r="F1468" i="1"/>
  <c r="G1466" i="1"/>
  <c r="F1466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7" i="1"/>
  <c r="F1457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5" i="1"/>
  <c r="F1425" i="1"/>
  <c r="G1424" i="1"/>
  <c r="F1424" i="1"/>
  <c r="G1423" i="1"/>
  <c r="F1423" i="1"/>
  <c r="G1422" i="1"/>
  <c r="F1422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3" i="1"/>
  <c r="F1393" i="1"/>
  <c r="G1392" i="1"/>
  <c r="F1392" i="1"/>
  <c r="G1391" i="1"/>
  <c r="F1391" i="1"/>
  <c r="G1390" i="1"/>
  <c r="F1390" i="1"/>
  <c r="G1389" i="1"/>
  <c r="F1389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5" i="1"/>
  <c r="F1375" i="1"/>
  <c r="G1374" i="1"/>
  <c r="F1374" i="1"/>
  <c r="G1373" i="1"/>
  <c r="F1373" i="1"/>
  <c r="G1372" i="1"/>
  <c r="F1372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1" i="1"/>
  <c r="F1361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0" i="1"/>
  <c r="F1290" i="1"/>
  <c r="G1289" i="1"/>
  <c r="F1289" i="1"/>
  <c r="G1288" i="1"/>
  <c r="F1288" i="1"/>
  <c r="G1286" i="1"/>
  <c r="F1286" i="1"/>
  <c r="G1285" i="1"/>
  <c r="F1285" i="1"/>
  <c r="G1284" i="1"/>
  <c r="F1284" i="1"/>
  <c r="G1283" i="1"/>
  <c r="F1283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6" i="1"/>
  <c r="F1196" i="1"/>
  <c r="G1195" i="1"/>
  <c r="F1195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4" i="1"/>
  <c r="F1094" i="1"/>
  <c r="G1093" i="1"/>
  <c r="F1093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0" i="1"/>
  <c r="F1040" i="1"/>
  <c r="G1039" i="1"/>
  <c r="F1039" i="1"/>
  <c r="G1038" i="1"/>
  <c r="F1038" i="1"/>
  <c r="G1037" i="1"/>
  <c r="F1037" i="1"/>
  <c r="G1035" i="1"/>
  <c r="F1035" i="1"/>
  <c r="G1033" i="1"/>
  <c r="F1033" i="1"/>
  <c r="G1032" i="1"/>
  <c r="F1032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0" i="1"/>
  <c r="F1020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08" i="1"/>
  <c r="F1008" i="1"/>
  <c r="G1006" i="1"/>
  <c r="F1006" i="1"/>
  <c r="G1005" i="1"/>
  <c r="F1005" i="1"/>
  <c r="G1004" i="1"/>
  <c r="F1004" i="1"/>
  <c r="G1003" i="1"/>
  <c r="F1003" i="1"/>
  <c r="G1001" i="1"/>
  <c r="F1001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7" i="1"/>
  <c r="F987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8" i="1"/>
  <c r="F968" i="1"/>
  <c r="G966" i="1"/>
  <c r="F966" i="1"/>
  <c r="G965" i="1"/>
  <c r="F965" i="1"/>
  <c r="G964" i="1"/>
  <c r="F964" i="1"/>
  <c r="G963" i="1"/>
  <c r="F963" i="1"/>
  <c r="G962" i="1"/>
  <c r="F962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6" i="1"/>
  <c r="F936" i="1"/>
  <c r="G934" i="1"/>
  <c r="F934" i="1"/>
  <c r="G900" i="1"/>
  <c r="F900" i="1"/>
  <c r="G851" i="1"/>
  <c r="F851" i="1"/>
  <c r="G849" i="1"/>
  <c r="F849" i="1"/>
  <c r="G819" i="1"/>
  <c r="F819" i="1"/>
  <c r="G817" i="1"/>
  <c r="F817" i="1"/>
  <c r="G815" i="1"/>
  <c r="F815" i="1"/>
  <c r="G813" i="1"/>
  <c r="F813" i="1"/>
  <c r="G811" i="1"/>
  <c r="F811" i="1"/>
  <c r="G823" i="1"/>
  <c r="F823" i="1"/>
  <c r="G848" i="1"/>
  <c r="F848" i="1"/>
  <c r="G847" i="1"/>
  <c r="F847" i="1"/>
  <c r="G891" i="1"/>
  <c r="F891" i="1"/>
  <c r="G890" i="1"/>
  <c r="F890" i="1"/>
  <c r="G854" i="1"/>
  <c r="F854" i="1"/>
  <c r="G845" i="1"/>
  <c r="F845" i="1"/>
  <c r="G843" i="1"/>
  <c r="F843" i="1"/>
  <c r="G888" i="1"/>
  <c r="F888" i="1"/>
  <c r="G841" i="1"/>
  <c r="F841" i="1"/>
  <c r="G839" i="1"/>
  <c r="F839" i="1"/>
  <c r="G837" i="1"/>
  <c r="F837" i="1"/>
  <c r="G835" i="1"/>
  <c r="F835" i="1"/>
  <c r="G886" i="1"/>
  <c r="F886" i="1"/>
  <c r="G884" i="1"/>
  <c r="F884" i="1"/>
  <c r="G882" i="1"/>
  <c r="F882" i="1"/>
  <c r="G879" i="1"/>
  <c r="F879" i="1"/>
  <c r="G911" i="1"/>
  <c r="F911" i="1"/>
  <c r="G893" i="1"/>
  <c r="F893" i="1"/>
  <c r="G897" i="1"/>
  <c r="F897" i="1"/>
  <c r="G876" i="1"/>
  <c r="F876" i="1"/>
  <c r="G874" i="1"/>
  <c r="F874" i="1"/>
  <c r="G873" i="1"/>
  <c r="F873" i="1"/>
  <c r="G872" i="1"/>
  <c r="F872" i="1"/>
  <c r="G871" i="1"/>
  <c r="F871" i="1"/>
  <c r="G869" i="1"/>
  <c r="F869" i="1"/>
  <c r="G867" i="1"/>
  <c r="F867" i="1"/>
  <c r="G865" i="1"/>
  <c r="F865" i="1"/>
  <c r="G863" i="1"/>
  <c r="F863" i="1"/>
  <c r="G861" i="1"/>
  <c r="F861" i="1"/>
  <c r="G859" i="1"/>
  <c r="F859" i="1"/>
  <c r="G858" i="1"/>
  <c r="F858" i="1"/>
  <c r="G909" i="1"/>
  <c r="F909" i="1"/>
  <c r="G907" i="1"/>
  <c r="F907" i="1"/>
  <c r="G831" i="1"/>
  <c r="F831" i="1"/>
  <c r="G829" i="1"/>
  <c r="F829" i="1"/>
  <c r="G827" i="1"/>
  <c r="F827" i="1"/>
  <c r="G878" i="1"/>
  <c r="F878" i="1"/>
  <c r="G905" i="1"/>
  <c r="F905" i="1"/>
  <c r="G903" i="1"/>
  <c r="F903" i="1"/>
  <c r="G857" i="1"/>
  <c r="F857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809" i="1"/>
  <c r="F809" i="1"/>
  <c r="G807" i="1"/>
  <c r="F807" i="1"/>
  <c r="G806" i="1"/>
  <c r="F806" i="1"/>
  <c r="G805" i="1"/>
  <c r="F805" i="1"/>
  <c r="G804" i="1"/>
  <c r="F804" i="1"/>
  <c r="G802" i="1"/>
  <c r="F802" i="1"/>
  <c r="G801" i="1"/>
  <c r="F801" i="1"/>
  <c r="G800" i="1"/>
  <c r="F800" i="1"/>
  <c r="G799" i="1"/>
  <c r="F799" i="1"/>
  <c r="G798" i="1"/>
  <c r="F798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3" i="1"/>
  <c r="F783" i="1"/>
  <c r="G782" i="1"/>
  <c r="F782" i="1"/>
  <c r="G780" i="1"/>
  <c r="F780" i="1"/>
  <c r="G779" i="1"/>
  <c r="F779" i="1"/>
  <c r="G778" i="1"/>
  <c r="F778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4" i="1"/>
  <c r="F754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7" i="1"/>
  <c r="F717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6" i="1"/>
  <c r="F706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0" i="1"/>
  <c r="F650" i="1"/>
  <c r="G649" i="1"/>
  <c r="F649" i="1"/>
  <c r="G648" i="1"/>
  <c r="F648" i="1"/>
  <c r="G647" i="1"/>
  <c r="F647" i="1"/>
  <c r="G645" i="1"/>
  <c r="F645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7" i="1"/>
  <c r="F617" i="1"/>
  <c r="G616" i="1"/>
  <c r="F616" i="1"/>
  <c r="G614" i="1"/>
  <c r="F614" i="1"/>
  <c r="G612" i="1"/>
  <c r="F612" i="1"/>
  <c r="G610" i="1"/>
  <c r="F610" i="1"/>
  <c r="G609" i="1"/>
  <c r="F609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4" i="1"/>
  <c r="F564" i="1"/>
  <c r="G563" i="1"/>
  <c r="F563" i="1"/>
  <c r="G562" i="1"/>
  <c r="F562" i="1"/>
  <c r="G561" i="1"/>
  <c r="F561" i="1"/>
  <c r="G559" i="1"/>
  <c r="F559" i="1"/>
  <c r="G558" i="1"/>
  <c r="F558" i="1"/>
  <c r="G557" i="1"/>
  <c r="F557" i="1"/>
  <c r="G555" i="1"/>
  <c r="F555" i="1"/>
  <c r="G554" i="1"/>
  <c r="F554" i="1"/>
  <c r="G553" i="1"/>
  <c r="F553" i="1"/>
  <c r="G552" i="1"/>
  <c r="F552" i="1"/>
  <c r="G551" i="1"/>
  <c r="F551" i="1"/>
  <c r="G549" i="1"/>
  <c r="F549" i="1"/>
  <c r="G547" i="1"/>
  <c r="F547" i="1"/>
  <c r="G546" i="1"/>
  <c r="F546" i="1"/>
  <c r="G545" i="1"/>
  <c r="F545" i="1"/>
  <c r="G544" i="1"/>
  <c r="F544" i="1"/>
  <c r="G543" i="1"/>
  <c r="F543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06" i="1"/>
  <c r="F506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5" i="1"/>
  <c r="F495" i="1"/>
  <c r="G494" i="1"/>
  <c r="F494" i="1"/>
  <c r="G493" i="1"/>
  <c r="F493" i="1"/>
  <c r="G492" i="1"/>
  <c r="F492" i="1"/>
  <c r="G490" i="1"/>
  <c r="F490" i="1"/>
  <c r="G487" i="1"/>
  <c r="F487" i="1"/>
  <c r="G486" i="1"/>
  <c r="F486" i="1"/>
  <c r="G485" i="1"/>
  <c r="F485" i="1"/>
  <c r="G483" i="1"/>
  <c r="F483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59" i="1"/>
  <c r="F459" i="1"/>
  <c r="G458" i="1"/>
  <c r="F458" i="1"/>
  <c r="G457" i="1"/>
  <c r="F457" i="1"/>
  <c r="G456" i="1"/>
  <c r="F456" i="1"/>
  <c r="G454" i="1"/>
  <c r="F454" i="1"/>
  <c r="G453" i="1"/>
  <c r="F453" i="1"/>
  <c r="G452" i="1"/>
  <c r="F452" i="1"/>
  <c r="G450" i="1"/>
  <c r="F450" i="1"/>
  <c r="G449" i="1"/>
  <c r="F449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2" i="1"/>
  <c r="F432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1" i="1"/>
  <c r="F421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2" i="1"/>
  <c r="F412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2" i="1"/>
  <c r="F402" i="1"/>
  <c r="G401" i="1"/>
  <c r="F401" i="1"/>
  <c r="G400" i="1"/>
  <c r="F400" i="1"/>
  <c r="G399" i="1"/>
  <c r="F399" i="1"/>
  <c r="G398" i="1"/>
  <c r="F398" i="1"/>
  <c r="G396" i="1"/>
  <c r="F396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0" i="1"/>
  <c r="F360" i="1"/>
  <c r="G359" i="1"/>
  <c r="F359" i="1"/>
  <c r="G357" i="1"/>
  <c r="F357" i="1"/>
  <c r="G354" i="1"/>
  <c r="F354" i="1"/>
  <c r="G353" i="1"/>
  <c r="F353" i="1"/>
  <c r="G352" i="1"/>
  <c r="F352" i="1"/>
  <c r="G350" i="1"/>
  <c r="F350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09" i="1"/>
  <c r="F309" i="1"/>
  <c r="G308" i="1"/>
  <c r="F308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61" i="1"/>
  <c r="F261" i="1"/>
  <c r="G252" i="1"/>
  <c r="F252" i="1"/>
  <c r="G260" i="1"/>
  <c r="F260" i="1"/>
  <c r="G259" i="1"/>
  <c r="F259" i="1"/>
  <c r="G250" i="1"/>
  <c r="F250" i="1"/>
  <c r="G248" i="1"/>
  <c r="F248" i="1"/>
  <c r="G257" i="1"/>
  <c r="F257" i="1"/>
  <c r="G255" i="1"/>
  <c r="F255" i="1"/>
  <c r="G274" i="1"/>
  <c r="F274" i="1"/>
  <c r="G273" i="1"/>
  <c r="F273" i="1"/>
  <c r="G271" i="1"/>
  <c r="F271" i="1"/>
  <c r="G270" i="1"/>
  <c r="F270" i="1"/>
  <c r="G268" i="1"/>
  <c r="F268" i="1"/>
  <c r="G266" i="1"/>
  <c r="F266" i="1"/>
  <c r="G265" i="1"/>
  <c r="F265" i="1"/>
  <c r="G263" i="1"/>
  <c r="F263" i="1"/>
  <c r="G246" i="1"/>
  <c r="F246" i="1"/>
  <c r="G244" i="1"/>
  <c r="F244" i="1"/>
  <c r="G242" i="1"/>
  <c r="F242" i="1"/>
  <c r="G241" i="1"/>
  <c r="F241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8" i="1"/>
  <c r="F218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09" i="1"/>
  <c r="F209" i="1"/>
  <c r="G208" i="1"/>
  <c r="F208" i="1"/>
  <c r="G206" i="1"/>
  <c r="F206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89" i="1"/>
  <c r="F189" i="1"/>
  <c r="G165" i="1"/>
  <c r="F165" i="1"/>
  <c r="G168" i="1"/>
  <c r="F168" i="1"/>
  <c r="G166" i="1"/>
  <c r="F166" i="1"/>
  <c r="G150" i="1"/>
  <c r="F150" i="1"/>
  <c r="G183" i="1"/>
  <c r="F183" i="1"/>
  <c r="G180" i="1"/>
  <c r="F180" i="1"/>
  <c r="G152" i="1"/>
  <c r="F152" i="1"/>
  <c r="G156" i="1"/>
  <c r="F156" i="1"/>
  <c r="G182" i="1"/>
  <c r="F182" i="1"/>
  <c r="G178" i="1"/>
  <c r="F178" i="1"/>
  <c r="G176" i="1"/>
  <c r="F176" i="1"/>
  <c r="G162" i="1"/>
  <c r="F162" i="1"/>
  <c r="G160" i="1"/>
  <c r="F160" i="1"/>
  <c r="G185" i="1"/>
  <c r="F185" i="1"/>
  <c r="G172" i="1"/>
  <c r="F172" i="1"/>
  <c r="G181" i="1"/>
  <c r="F181" i="1"/>
  <c r="G184" i="1"/>
  <c r="F184" i="1"/>
  <c r="G186" i="1"/>
  <c r="F186" i="1"/>
  <c r="G157" i="1"/>
  <c r="F157" i="1"/>
  <c r="G171" i="1"/>
  <c r="F171" i="1"/>
  <c r="G163" i="1"/>
  <c r="F163" i="1"/>
  <c r="G164" i="1"/>
  <c r="F164" i="1"/>
  <c r="G161" i="1"/>
  <c r="F161" i="1"/>
  <c r="G155" i="1"/>
  <c r="F155" i="1"/>
  <c r="G174" i="1"/>
  <c r="F174" i="1"/>
  <c r="G169" i="1"/>
  <c r="F169" i="1"/>
  <c r="G153" i="1"/>
  <c r="F153" i="1"/>
  <c r="G145" i="1"/>
  <c r="F145" i="1"/>
  <c r="G144" i="1"/>
  <c r="F144" i="1"/>
  <c r="G143" i="1"/>
  <c r="F143" i="1"/>
  <c r="G142" i="1"/>
  <c r="F142" i="1"/>
  <c r="G140" i="1"/>
  <c r="F140" i="1"/>
  <c r="G139" i="1"/>
  <c r="F139" i="1"/>
  <c r="G138" i="1"/>
  <c r="F138" i="1"/>
  <c r="G137" i="1"/>
  <c r="F137" i="1"/>
  <c r="G135" i="1"/>
  <c r="F135" i="1"/>
  <c r="G134" i="1"/>
  <c r="F134" i="1"/>
  <c r="G133" i="1"/>
  <c r="F133" i="1"/>
  <c r="G131" i="1"/>
  <c r="F131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5" i="1"/>
  <c r="F105" i="1"/>
  <c r="G104" i="1"/>
  <c r="F104" i="1"/>
  <c r="G103" i="1"/>
  <c r="F103" i="1"/>
  <c r="G102" i="1"/>
  <c r="F102" i="1"/>
  <c r="G101" i="1"/>
  <c r="F101" i="1"/>
  <c r="G99" i="1"/>
  <c r="F99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89" i="1"/>
  <c r="F89" i="1"/>
  <c r="G87" i="1"/>
  <c r="F87" i="1"/>
  <c r="G86" i="1"/>
  <c r="F86" i="1"/>
  <c r="G85" i="1"/>
  <c r="F85" i="1"/>
  <c r="G84" i="1"/>
  <c r="F84" i="1"/>
  <c r="G83" i="1"/>
  <c r="F83" i="1"/>
  <c r="G81" i="1"/>
  <c r="F81" i="1"/>
  <c r="G80" i="1"/>
  <c r="F80" i="1"/>
  <c r="G79" i="1"/>
  <c r="F79" i="1"/>
  <c r="G78" i="1"/>
  <c r="F78" i="1"/>
  <c r="G77" i="1"/>
  <c r="F77" i="1"/>
  <c r="G76" i="1"/>
  <c r="F76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23" i="1"/>
  <c r="G17" i="1" s="1"/>
  <c r="F23" i="1"/>
  <c r="F17" i="1" s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4" i="1"/>
  <c r="F24" i="1"/>
  <c r="G22" i="1"/>
  <c r="F22" i="1"/>
  <c r="G18" i="1"/>
  <c r="F18" i="1"/>
  <c r="G16" i="1"/>
  <c r="F16" i="1"/>
  <c r="J88" i="2" l="1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12" i="2"/>
  <c r="J8" i="2"/>
  <c r="J4" i="2"/>
  <c r="F88" i="2"/>
  <c r="F84" i="2"/>
  <c r="F80" i="2"/>
  <c r="F76" i="2"/>
  <c r="F72" i="2"/>
  <c r="F68" i="2"/>
  <c r="F64" i="2"/>
  <c r="F60" i="2"/>
  <c r="F56" i="2"/>
  <c r="F52" i="2"/>
  <c r="F48" i="2"/>
  <c r="F44" i="2"/>
  <c r="F40" i="2"/>
  <c r="F36" i="2"/>
  <c r="F32" i="2"/>
  <c r="F28" i="2"/>
  <c r="F24" i="2"/>
  <c r="F20" i="2"/>
  <c r="F16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J1" i="2"/>
  <c r="F85" i="2"/>
  <c r="F81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2" i="2"/>
  <c r="F8" i="2"/>
  <c r="F4" i="2"/>
  <c r="B88" i="2"/>
  <c r="B84" i="2"/>
  <c r="B80" i="2"/>
  <c r="B76" i="2"/>
  <c r="B72" i="2"/>
  <c r="B68" i="2"/>
  <c r="B64" i="2"/>
  <c r="B60" i="2"/>
  <c r="B56" i="2"/>
  <c r="B48" i="2"/>
  <c r="B40" i="2"/>
  <c r="B32" i="2"/>
  <c r="B24" i="2"/>
  <c r="B16" i="2"/>
  <c r="F15" i="2"/>
  <c r="F11" i="2"/>
  <c r="F7" i="2"/>
  <c r="F3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B3" i="2"/>
  <c r="B54" i="2"/>
  <c r="B46" i="2"/>
  <c r="B38" i="2"/>
  <c r="B30" i="2"/>
  <c r="B22" i="2"/>
  <c r="B14" i="2"/>
  <c r="B8" i="2"/>
  <c r="B4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6" i="2"/>
  <c r="J2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7" i="2"/>
  <c r="J3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4" i="2"/>
  <c r="F10" i="2"/>
  <c r="F6" i="2"/>
  <c r="F2" i="2"/>
  <c r="B86" i="2"/>
  <c r="B82" i="2"/>
  <c r="B78" i="2"/>
  <c r="B74" i="2"/>
  <c r="B70" i="2"/>
  <c r="B66" i="2"/>
  <c r="B62" i="2"/>
  <c r="B58" i="2"/>
  <c r="B52" i="2"/>
  <c r="B44" i="2"/>
  <c r="B36" i="2"/>
  <c r="B28" i="2"/>
  <c r="B20" i="2"/>
  <c r="B12" i="2"/>
  <c r="F13" i="2"/>
  <c r="F9" i="2"/>
  <c r="F5" i="2"/>
  <c r="F1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9" i="2"/>
  <c r="B5" i="2"/>
  <c r="B1" i="2"/>
  <c r="B50" i="2"/>
  <c r="B42" i="2"/>
  <c r="B34" i="2"/>
  <c r="B26" i="2"/>
  <c r="B18" i="2"/>
  <c r="B10" i="2"/>
  <c r="B6" i="2"/>
  <c r="B2" i="2"/>
  <c r="G1746" i="1"/>
  <c r="F1664" i="1"/>
  <c r="F1663" i="1" s="1"/>
  <c r="R88" i="2" s="1"/>
  <c r="G1745" i="1"/>
  <c r="G2118" i="1" s="1"/>
  <c r="F15" i="1"/>
  <c r="F13" i="1" s="1"/>
  <c r="L21" i="1" s="1"/>
  <c r="F21" i="1"/>
  <c r="G15" i="1"/>
  <c r="G13" i="1" s="1"/>
  <c r="M21" i="1" s="1"/>
  <c r="G21" i="1"/>
  <c r="F1745" i="1"/>
  <c r="F2118" i="1" s="1"/>
  <c r="I13" i="1" l="1"/>
  <c r="M18" i="1"/>
  <c r="L18" i="1"/>
  <c r="G42" i="2"/>
  <c r="I42" i="2" s="1"/>
  <c r="K42" i="2"/>
  <c r="M42" i="2" s="1"/>
  <c r="C21" i="2"/>
  <c r="B89" i="2"/>
  <c r="B91" i="2" s="1"/>
  <c r="F89" i="2"/>
  <c r="F91" i="2" s="1"/>
  <c r="G21" i="2"/>
  <c r="I21" i="2" s="1"/>
  <c r="G87" i="2"/>
  <c r="I87" i="2" s="1"/>
  <c r="K87" i="2"/>
  <c r="M87" i="2" s="1"/>
  <c r="C87" i="2"/>
  <c r="E87" i="2" s="1"/>
  <c r="R23" i="2"/>
  <c r="N3" i="2"/>
  <c r="N7" i="2"/>
  <c r="N2" i="2"/>
  <c r="N6" i="2"/>
  <c r="N11" i="2"/>
  <c r="N15" i="2"/>
  <c r="N19" i="2"/>
  <c r="N23" i="2"/>
  <c r="N27" i="2"/>
  <c r="N31" i="2"/>
  <c r="N35" i="2"/>
  <c r="N39" i="2"/>
  <c r="N43" i="2"/>
  <c r="N47" i="2"/>
  <c r="N51" i="2"/>
  <c r="N55" i="2"/>
  <c r="N59" i="2"/>
  <c r="N63" i="2"/>
  <c r="N67" i="2"/>
  <c r="N71" i="2"/>
  <c r="N75" i="2"/>
  <c r="N79" i="2"/>
  <c r="N83" i="2"/>
  <c r="N87" i="2"/>
  <c r="R3" i="2"/>
  <c r="R7" i="2"/>
  <c r="R11" i="2"/>
  <c r="R15" i="2"/>
  <c r="R19" i="2"/>
  <c r="R25" i="2"/>
  <c r="R29" i="2"/>
  <c r="R33" i="2"/>
  <c r="R37" i="2"/>
  <c r="R41" i="2"/>
  <c r="R45" i="2"/>
  <c r="R49" i="2"/>
  <c r="R53" i="2"/>
  <c r="R57" i="2"/>
  <c r="R61" i="2"/>
  <c r="R65" i="2"/>
  <c r="R69" i="2"/>
  <c r="R73" i="2"/>
  <c r="R77" i="2"/>
  <c r="R81" i="2"/>
  <c r="R85" i="2"/>
  <c r="N10" i="2"/>
  <c r="N14" i="2"/>
  <c r="N18" i="2"/>
  <c r="N22" i="2"/>
  <c r="N26" i="2"/>
  <c r="N30" i="2"/>
  <c r="N34" i="2"/>
  <c r="N38" i="2"/>
  <c r="N42" i="2"/>
  <c r="N46" i="2"/>
  <c r="N50" i="2"/>
  <c r="N54" i="2"/>
  <c r="N58" i="2"/>
  <c r="N62" i="2"/>
  <c r="N66" i="2"/>
  <c r="N70" i="2"/>
  <c r="N74" i="2"/>
  <c r="N78" i="2"/>
  <c r="N82" i="2"/>
  <c r="N86" i="2"/>
  <c r="R2" i="2"/>
  <c r="R6" i="2"/>
  <c r="R10" i="2"/>
  <c r="R14" i="2"/>
  <c r="R18" i="2"/>
  <c r="R22" i="2"/>
  <c r="S88" i="2" s="1"/>
  <c r="U88" i="2" s="1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C42" i="2"/>
  <c r="E42" i="2" s="1"/>
  <c r="C88" i="2"/>
  <c r="E88" i="2" s="1"/>
  <c r="K21" i="2"/>
  <c r="M21" i="2" s="1"/>
  <c r="J89" i="2"/>
  <c r="J91" i="2" s="1"/>
  <c r="G88" i="2"/>
  <c r="I88" i="2" s="1"/>
  <c r="K88" i="2"/>
  <c r="M88" i="2" s="1"/>
  <c r="N1" i="2"/>
  <c r="N5" i="2"/>
  <c r="N9" i="2"/>
  <c r="N4" i="2"/>
  <c r="N8" i="2"/>
  <c r="N13" i="2"/>
  <c r="N17" i="2"/>
  <c r="N21" i="2"/>
  <c r="N25" i="2"/>
  <c r="N29" i="2"/>
  <c r="N33" i="2"/>
  <c r="N37" i="2"/>
  <c r="N41" i="2"/>
  <c r="N45" i="2"/>
  <c r="N49" i="2"/>
  <c r="N53" i="2"/>
  <c r="N57" i="2"/>
  <c r="N61" i="2"/>
  <c r="N65" i="2"/>
  <c r="N69" i="2"/>
  <c r="N73" i="2"/>
  <c r="N77" i="2"/>
  <c r="N81" i="2"/>
  <c r="N85" i="2"/>
  <c r="R1" i="2"/>
  <c r="R5" i="2"/>
  <c r="R9" i="2"/>
  <c r="R13" i="2"/>
  <c r="R17" i="2"/>
  <c r="R21" i="2"/>
  <c r="R27" i="2"/>
  <c r="R31" i="2"/>
  <c r="R35" i="2"/>
  <c r="R39" i="2"/>
  <c r="R43" i="2"/>
  <c r="R47" i="2"/>
  <c r="R51" i="2"/>
  <c r="R55" i="2"/>
  <c r="R59" i="2"/>
  <c r="R63" i="2"/>
  <c r="R67" i="2"/>
  <c r="R71" i="2"/>
  <c r="R75" i="2"/>
  <c r="R79" i="2"/>
  <c r="R83" i="2"/>
  <c r="R87" i="2"/>
  <c r="N12" i="2"/>
  <c r="N16" i="2"/>
  <c r="N20" i="2"/>
  <c r="N24" i="2"/>
  <c r="N28" i="2"/>
  <c r="N32" i="2"/>
  <c r="N36" i="2"/>
  <c r="N40" i="2"/>
  <c r="N44" i="2"/>
  <c r="N48" i="2"/>
  <c r="N52" i="2"/>
  <c r="N56" i="2"/>
  <c r="N60" i="2"/>
  <c r="N64" i="2"/>
  <c r="N68" i="2"/>
  <c r="N72" i="2"/>
  <c r="N76" i="2"/>
  <c r="N80" i="2"/>
  <c r="N84" i="2"/>
  <c r="N88" i="2"/>
  <c r="O88" i="2" s="1"/>
  <c r="Q88" i="2" s="1"/>
  <c r="R4" i="2"/>
  <c r="R8" i="2"/>
  <c r="R12" i="2"/>
  <c r="R16" i="2"/>
  <c r="R20" i="2"/>
  <c r="R24" i="2"/>
  <c r="R28" i="2"/>
  <c r="R32" i="2"/>
  <c r="R36" i="2"/>
  <c r="R40" i="2"/>
  <c r="R44" i="2"/>
  <c r="R48" i="2"/>
  <c r="R52" i="2"/>
  <c r="R56" i="2"/>
  <c r="R60" i="2"/>
  <c r="R64" i="2"/>
  <c r="R68" i="2"/>
  <c r="R72" i="2"/>
  <c r="R76" i="2"/>
  <c r="R80" i="2"/>
  <c r="R84" i="2"/>
  <c r="F2119" i="1"/>
  <c r="G2119" i="1"/>
  <c r="O87" i="2" l="1"/>
  <c r="Q87" i="2" s="1"/>
  <c r="E21" i="2"/>
  <c r="D22" i="2"/>
  <c r="S87" i="2"/>
  <c r="U87" i="2" s="1"/>
  <c r="S21" i="2"/>
  <c r="U21" i="2" s="1"/>
  <c r="R89" i="2"/>
  <c r="R91" i="2" s="1"/>
  <c r="N89" i="2"/>
  <c r="N91" i="2" s="1"/>
  <c r="O21" i="2"/>
  <c r="O42" i="2"/>
  <c r="Q42" i="2" s="1"/>
  <c r="S42" i="2"/>
  <c r="U42" i="2" s="1"/>
  <c r="Q21" i="2" l="1"/>
  <c r="P22" i="2"/>
</calcChain>
</file>

<file path=xl/sharedStrings.xml><?xml version="1.0" encoding="utf-8"?>
<sst xmlns="http://schemas.openxmlformats.org/spreadsheetml/2006/main" count="2232" uniqueCount="784">
  <si>
    <t>Account Title</t>
  </si>
  <si>
    <t>Code</t>
  </si>
  <si>
    <t>Appropriation</t>
  </si>
  <si>
    <t>Allotment</t>
  </si>
  <si>
    <t>Obligation</t>
  </si>
  <si>
    <t>Balance of Allotment</t>
  </si>
  <si>
    <t>Balance of Appropriation</t>
  </si>
  <si>
    <t xml:space="preserve">     Current Appropriation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</si>
  <si>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</si>
  <si>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</t>
  </si>
  <si>
    <t xml:space="preserve">          b.) Maintenance &amp; Other Operating Expenses                                                </t>
  </si>
  <si>
    <t xml:space="preserve">          c.) Financial Expenses                                                                    </t>
  </si>
  <si>
    <t xml:space="preserve">          d.) Capital Outlay                                                                        </t>
  </si>
  <si>
    <t xml:space="preserve">          GENERAL PUBLIC SERVICES                                                                   </t>
  </si>
  <si>
    <t xml:space="preserve">               a.) Personal Services                                                                </t>
  </si>
  <si>
    <t xml:space="preserve">               b.) Maintenance &amp; Other Operating Expenses                                           </t>
  </si>
  <si>
    <t xml:space="preserve">               c.) Financial Expenses                                                               </t>
  </si>
  <si>
    <t xml:space="preserve">               d.) Capital Outlay                                                                   </t>
  </si>
  <si>
    <t xml:space="preserve">               1. Provincial Governor's Office                                                      </t>
  </si>
  <si>
    <t xml:space="preserve">                         a.) Personal Services                                                      </t>
  </si>
  <si>
    <t xml:space="preserve">                                   Salaries And Wages - Regular                                     </t>
  </si>
  <si>
    <t xml:space="preserve">                                   Salaries And Wages - Casual/contractual                          </t>
  </si>
  <si>
    <t xml:space="preserve">                                   Personal Economic Relief Allowance (pera)                        </t>
  </si>
  <si>
    <t xml:space="preserve">                                   Representation Allowance (ra)                                    </t>
  </si>
  <si>
    <t xml:space="preserve">                                   Clothing/uniform Allowance                                       </t>
  </si>
  <si>
    <t xml:space="preserve">                                   Quarters Allowance                                               </t>
  </si>
  <si>
    <t xml:space="preserve">                                   Year End Bonus                                                   </t>
  </si>
  <si>
    <t xml:space="preserve">                                   Cash Gift                                                        </t>
  </si>
  <si>
    <t xml:space="preserve">                                   Retirement And Life Insurance Premiums                           </t>
  </si>
  <si>
    <t xml:space="preserve">                                   Pag-ibig Contributions                                           </t>
  </si>
  <si>
    <t xml:space="preserve">                                   Philhealth Contributions                                         </t>
  </si>
  <si>
    <t xml:space="preserve">                                   Employees Compensation Insurance Premiums                        </t>
  </si>
  <si>
    <t xml:space="preserve">                                   Other Personnel Benefits                                         </t>
  </si>
  <si>
    <t xml:space="preserve">                         b.) Maintenance &amp; Other Operating Expenses                                 </t>
  </si>
  <si>
    <t xml:space="preserve">                                   Loans Payable - Domestic                                         </t>
  </si>
  <si>
    <t xml:space="preserve">                                   Traveling Expenses - Local                                       </t>
  </si>
  <si>
    <t xml:space="preserve">                                   Training Expenses                                                </t>
  </si>
  <si>
    <t xml:space="preserve">                                   Fuel, Oil And Lubricants Expenses                                </t>
  </si>
  <si>
    <t xml:space="preserve">                                   Other Supplies And Materials Expenses                            </t>
  </si>
  <si>
    <t xml:space="preserve">                                   Water Expenses                                                   </t>
  </si>
  <si>
    <t xml:space="preserve">                                   Postage And Courier Services                                     </t>
  </si>
  <si>
    <t xml:space="preserve">                                   Telephone Expenses                                               </t>
  </si>
  <si>
    <t xml:space="preserve">                                   Confidential Expenses                                            </t>
  </si>
  <si>
    <t xml:space="preserve">                                   Extraordinary And Miscellaneous Expenses                         </t>
  </si>
  <si>
    <t xml:space="preserve">                                   Other Professional Services                                      </t>
  </si>
  <si>
    <t xml:space="preserve">                                   Other General Services                                           </t>
  </si>
  <si>
    <t xml:space="preserve">                                   Repairs And Maintenance - Machinery And Equipment                </t>
  </si>
  <si>
    <t xml:space="preserve">                                   F/a To Barangay Bukal, Nabunturan                                </t>
  </si>
  <si>
    <t xml:space="preserve">                                   F/a To Barangay Manurigao, New Bataan                            </t>
  </si>
  <si>
    <t xml:space="preserve">                                   F/a To Barangay Tandawan, New Bataan                             </t>
  </si>
  <si>
    <t xml:space="preserve">                                   F/a To Special Barangays-provincewide For Honorarium             </t>
  </si>
  <si>
    <t xml:space="preserve">                                   Plgu-comval Counterpart To Didp-pmo Operations                   </t>
  </si>
  <si>
    <t xml:space="preserve">                                   Subsidy To Local Economic Enterprises                            </t>
  </si>
  <si>
    <t xml:space="preserve">                                   Fidelity Bond Premiums                                           </t>
  </si>
  <si>
    <t xml:space="preserve">                                   Printing And Publication Expenses                                </t>
  </si>
  <si>
    <t xml:space="preserve">                                   Rent Expenses                                                    </t>
  </si>
  <si>
    <t xml:space="preserve">                                   Membership Dues And Contributions To Organizations               </t>
  </si>
  <si>
    <t xml:space="preserve">                                   F/a To Comelec For Davao De Oro Plebiscite                       </t>
  </si>
  <si>
    <t xml:space="preserve">                                   F/a To Department Of Trade And Industry (dti)                    </t>
  </si>
  <si>
    <t xml:space="preserve">                                   F/a To Philippine National Red Cross (pnrc)-compostela Valley    </t>
  </si>
  <si>
    <t xml:space="preserve">                                   F/a To Provincial Board Of Assessment Appeal-davao Del Norte     </t>
  </si>
  <si>
    <t xml:space="preserve">                                   F/a To Registry Of Deeds-davao Del Norte                         </t>
  </si>
  <si>
    <t xml:space="preserve">                                   F/a To Various Ngo's/po's                                        </t>
  </si>
  <si>
    <t xml:space="preserve">                                   Interest Expenses                                                </t>
  </si>
  <si>
    <t xml:space="preserve">                                   Bayanihan Para Sa Kalusugan-kusina Ng Kalinga                    </t>
  </si>
  <si>
    <t xml:space="preserve">                                             Traveling Expenses - Local                             </t>
  </si>
  <si>
    <t xml:space="preserve">                                             Training Expenses                                      </t>
  </si>
  <si>
    <t xml:space="preserve">                                             Office Supplies Expenses                               </t>
  </si>
  <si>
    <t xml:space="preserve">                                             Fuel, Oil and Lubricants Expenses                      </t>
  </si>
  <si>
    <t xml:space="preserve">                                             Other Supplies and Materials Expenses                  </t>
  </si>
  <si>
    <t xml:space="preserve">                                             Other Professional Services                            </t>
  </si>
  <si>
    <t xml:space="preserve">                                             Repairs and Maintenance - Transportation Equipment     </t>
  </si>
  <si>
    <t xml:space="preserve">                                             Representation Expenses                                </t>
  </si>
  <si>
    <t xml:space="preserve">                                             Donations                                              </t>
  </si>
  <si>
    <t xml:space="preserve">                                   Davao De Oro Promotion                                           </t>
  </si>
  <si>
    <t xml:space="preserve">                                             Advertising Expenses                                   </t>
  </si>
  <si>
    <t xml:space="preserve">                                             Printing and Publication Expenses                      </t>
  </si>
  <si>
    <t xml:space="preserve">                                   Integrated Gold-copper Mineral Processing Pilot                  </t>
  </si>
  <si>
    <t xml:space="preserve">                                        Plant Research And Development                              </t>
  </si>
  <si>
    <t xml:space="preserve">                                             Electricity Expenses                                   </t>
  </si>
  <si>
    <t xml:space="preserve">                                             Other General Services                                 </t>
  </si>
  <si>
    <t xml:space="preserve">                                             Repairs and Maintenance - Machinery and Equipment      </t>
  </si>
  <si>
    <t xml:space="preserve">                                             Other Maintenance and Operating Expenses               </t>
  </si>
  <si>
    <t xml:space="preserve">                                   Kalinga Sa Kabataan/bayanihan Para Sa Karunungan                 </t>
  </si>
  <si>
    <t xml:space="preserve">                                        Program                                                     </t>
  </si>
  <si>
    <t xml:space="preserve">                                             Telephone Expenses                                     </t>
  </si>
  <si>
    <t xml:space="preserve">                                   Maintenance And Operation Of Comelec                             </t>
  </si>
  <si>
    <t xml:space="preserve">                                             Water Expenses                                         </t>
  </si>
  <si>
    <t xml:space="preserve">                                             Telephone Expenses - Mobile                            </t>
  </si>
  <si>
    <t xml:space="preserve">                                   Maintenance And Operation Of Fabc                                </t>
  </si>
  <si>
    <t xml:space="preserve">                                             F/A to NGO's/PO's                                      </t>
  </si>
  <si>
    <t xml:space="preserve">                                   Maintenance And Operation Of Gad Focal Point                     </t>
  </si>
  <si>
    <t xml:space="preserve">                                        System                                                      </t>
  </si>
  <si>
    <t xml:space="preserve">                                   Maintenance And Operation Of Provincial                          </t>
  </si>
  <si>
    <t xml:space="preserve">                                        Councilors League                                           </t>
  </si>
  <si>
    <t xml:space="preserve">                                   Maintenance And Operation Of Special  Bodies                     </t>
  </si>
  <si>
    <t xml:space="preserve">                                             Rent Expenses                                          </t>
  </si>
  <si>
    <t xml:space="preserve">                                   Music Literacy Program                                           </t>
  </si>
  <si>
    <t xml:space="preserve">                                   Provincial Peace And Order And Public Safety                     </t>
  </si>
  <si>
    <t xml:space="preserve">                                        Program- Public Safety Program                              </t>
  </si>
  <si>
    <t xml:space="preserve">                                             Electrical Installation of Coronobe Tribal Hall        </t>
  </si>
  <si>
    <t xml:space="preserve">                                             Electrification at Brgy. Langgam, Maco (GK)            </t>
  </si>
  <si>
    <t xml:space="preserve">                                             Electrification of P-Quirino, New Albay, Maragusan     </t>
  </si>
  <si>
    <t xml:space="preserve">                                             Electrification of P3 Lumatab, Maco (GK)               </t>
  </si>
  <si>
    <t xml:space="preserve">                                             Electrification of Prk. Mausawagon, Mapawa             </t>
  </si>
  <si>
    <t xml:space="preserve">                                             F/A to Compostela Valley Provincial Highway Patrol Team</t>
  </si>
  <si>
    <t xml:space="preserve">                                   Provincial Spiritual Development  &amp; Values                       </t>
  </si>
  <si>
    <t xml:space="preserve">                                        Restoration Program                                         </t>
  </si>
  <si>
    <t xml:space="preserve">                                   Socio-cultural And Arts Program                                  </t>
  </si>
  <si>
    <t xml:space="preserve">                                             Prizes                                                 </t>
  </si>
  <si>
    <t xml:space="preserve">                                   Sports Development Program                                       </t>
  </si>
  <si>
    <t xml:space="preserve">                                             F/A to LGUs/Mun./Brgy. For Sports Activities           </t>
  </si>
  <si>
    <t xml:space="preserve">                                             Cash Awards/Prizes                                     </t>
  </si>
  <si>
    <t xml:space="preserve">                                   Women Development Program                                        </t>
  </si>
  <si>
    <t xml:space="preserve">                                   Women Youth Development  Program                                 </t>
  </si>
  <si>
    <t xml:space="preserve">                         c.) Capital Outlay                                                         </t>
  </si>
  <si>
    <t xml:space="preserve">                                   Purchase Of Lot, Brgy. Awao, Monkayo                             </t>
  </si>
  <si>
    <t xml:space="preserve">                                   Improvement Of Capitol Building                                  </t>
  </si>
  <si>
    <t xml:space="preserve">                                   Office Equipment                                                 </t>
  </si>
  <si>
    <t xml:space="preserve">                                   Information And Communication Technology Equipment               </t>
  </si>
  <si>
    <t xml:space="preserve">                                   Purchase Of It Equipment                                         </t>
  </si>
  <si>
    <t xml:space="preserve">                                   Purchase Of Communication Equipment                              </t>
  </si>
  <si>
    <t xml:space="preserve">                                   Purchase Of Industrial Fan                                       </t>
  </si>
  <si>
    <t xml:space="preserve">                                   Purchase Of 20 Units Motorcycle                                  </t>
  </si>
  <si>
    <t xml:space="preserve">                                   Purchase Of Five (5) Units Service Vehicle 4x4                   </t>
  </si>
  <si>
    <t xml:space="preserve">                                   Construction Of Multi-purpose Building With                      </t>
  </si>
  <si>
    <t xml:space="preserve">                                        Stage, Brgy. Datu Davao, Laak, Comval                       </t>
  </si>
  <si>
    <t xml:space="preserve">                                   Construction Of Multi-purpose Building, Brgy.                    </t>
  </si>
  <si>
    <t xml:space="preserve">                                        Sta. Emilia, Laak, Comval                                   </t>
  </si>
  <si>
    <t xml:space="preserve">                                   Construction Of Potable Water System, Brgy.                      </t>
  </si>
  <si>
    <t xml:space="preserve">                                   Construction Of Water System, Brgy. Taglawig,                    </t>
  </si>
  <si>
    <t xml:space="preserve">                                        Maco (additional Appropriation)                             </t>
  </si>
  <si>
    <t xml:space="preserve">                                   Improvement Of Capitol Building- Cladding                        </t>
  </si>
  <si>
    <t xml:space="preserve">                                   Improvement Of Water System, Coronabe, Maragusan                 </t>
  </si>
  <si>
    <t xml:space="preserve">                                   Repainting Of Provincial Capitol                                 </t>
  </si>
  <si>
    <t xml:space="preserve">               2. Provincial Vice Governor's Office                                                 </t>
  </si>
  <si>
    <t xml:space="preserve">                                   F/a To Federation Of Association Of Barangay Captains            </t>
  </si>
  <si>
    <t xml:space="preserve">                                   F/a To Lady Local Legislators League                             </t>
  </si>
  <si>
    <t xml:space="preserve">                                   F/a To Philippine Councilors League                              </t>
  </si>
  <si>
    <t xml:space="preserve">                                   F/a To Sangguniang Kabataan                                      </t>
  </si>
  <si>
    <t xml:space="preserve">                                   Office Supplies Expenses                                         </t>
  </si>
  <si>
    <t xml:space="preserve">                                   Repairs And Maintenance - Buildings And Other Structures         </t>
  </si>
  <si>
    <t xml:space="preserve">                                   Repairs And Maintenance - Transportation Equipment               </t>
  </si>
  <si>
    <t xml:space="preserve">                                   Advertising Expenses                                             </t>
  </si>
  <si>
    <t xml:space="preserve">                                   Representation Expenses                                          </t>
  </si>
  <si>
    <t xml:space="preserve">                                   Motor Vehicles                                                   </t>
  </si>
  <si>
    <t xml:space="preserve">               3. Sangguniang Panlalawigan Office                                                   </t>
  </si>
  <si>
    <t xml:space="preserve">                                   Transportation Allowance (ta)                                    </t>
  </si>
  <si>
    <t xml:space="preserve">                                   Longevity Pay                                                    </t>
  </si>
  <si>
    <t xml:space="preserve">                                   Traveling Expenses - Local (2018)                                </t>
  </si>
  <si>
    <t xml:space="preserve">                                   Fuel, Oil And Lubricants Expenses (spo-admin)                    </t>
  </si>
  <si>
    <t xml:space="preserve">                                   Repairs And Maintenance - Transportation Equipment (2018)        </t>
  </si>
  <si>
    <t xml:space="preserve">                                   Maintenance And Operation Of Legislative Research                </t>
  </si>
  <si>
    <t xml:space="preserve">                                        &amp; Development Program                                       </t>
  </si>
  <si>
    <t xml:space="preserve">                                   Maintenance And Operation Of Sessions And Various                </t>
  </si>
  <si>
    <t xml:space="preserve">                                        Standing Committees                                         </t>
  </si>
  <si>
    <t xml:space="preserve">               4. Provincial Administrator's Office                                                 </t>
  </si>
  <si>
    <t xml:space="preserve">                                   Salaries And Wages - Regular (2018)                              </t>
  </si>
  <si>
    <t xml:space="preserve">                                   Overtime And Night Pay                                           </t>
  </si>
  <si>
    <t xml:space="preserve">                                   Year End Bonus (2018)                                            </t>
  </si>
  <si>
    <t xml:space="preserve">                                   Retirement And Life Insurance Premiums (2018)                    </t>
  </si>
  <si>
    <t xml:space="preserve">                                   Philhealth Contributions (2018)                                  </t>
  </si>
  <si>
    <t xml:space="preserve">                                   Fuel, Oil And Lubricants Expenses (cy 2018)                      </t>
  </si>
  <si>
    <t xml:space="preserve">                                   Electricity Expenses                                             </t>
  </si>
  <si>
    <t xml:space="preserve">                                   Cable, Satellite, Telegraph And Radio Expenses                   </t>
  </si>
  <si>
    <t xml:space="preserve">                                   Cable, Satellite, Telegraph And Radio Expenses (cy 2018)         </t>
  </si>
  <si>
    <t xml:space="preserve">                                   Rent Expenses (cy 2018)                                          </t>
  </si>
  <si>
    <t xml:space="preserve">                                   Information &amp; Communication Technology                           </t>
  </si>
  <si>
    <t xml:space="preserve">                                        Development Program                                         </t>
  </si>
  <si>
    <t xml:space="preserve">                                   Information &amp; Community Development  Program                     </t>
  </si>
  <si>
    <t xml:space="preserve">                                   Internal Control &amp; Total Quality Management                      </t>
  </si>
  <si>
    <t xml:space="preserve">                                   Maintenance &amp; Operation Of Provincial Investment                 </t>
  </si>
  <si>
    <t xml:space="preserve">                                        Promotion                                                   </t>
  </si>
  <si>
    <t xml:space="preserve">                                   Muslim Community  Development  Program                           </t>
  </si>
  <si>
    <t xml:space="preserve">                                   Tourism Promotion And Development Program                        </t>
  </si>
  <si>
    <t xml:space="preserve">                                   Tribal Community Development Program                             </t>
  </si>
  <si>
    <t xml:space="preserve">                                   Purchase Of Dslr Camera With Complete Accessories                </t>
  </si>
  <si>
    <t xml:space="preserve">                                   Purchase Of Two Units Camera Lens                                </t>
  </si>
  <si>
    <t xml:space="preserve">               5. Provincial Human Resource Management and Development Office                       </t>
  </si>
  <si>
    <t xml:space="preserve">                                   Employees Awards And Incentives Program                          </t>
  </si>
  <si>
    <t xml:space="preserve">                                   Human Resource And Development  Program                          </t>
  </si>
  <si>
    <t xml:space="preserve">                                   Public Employment Program                                        </t>
  </si>
  <si>
    <t xml:space="preserve">                                   Special Program For Employment Of Students (spes)                </t>
  </si>
  <si>
    <t xml:space="preserve">                                   Technical Education Skills And Livelihood Program                </t>
  </si>
  <si>
    <t xml:space="preserve">               6. Provincial Planning And Development Office                                        </t>
  </si>
  <si>
    <t xml:space="preserve">                                   Training Expenses (cy 2018)                                      </t>
  </si>
  <si>
    <t xml:space="preserve">                                   Telephone Expenses - Mobile                                      </t>
  </si>
  <si>
    <t xml:space="preserve">                                   Data-based And Participatory Development Program                 </t>
  </si>
  <si>
    <t xml:space="preserve">                                   Maintenance And Operation Of Community Based                     </t>
  </si>
  <si>
    <t xml:space="preserve">                                        Management System                                           </t>
  </si>
  <si>
    <t xml:space="preserve">                                   Maintenance And Operation Of Special Bodies                      </t>
  </si>
  <si>
    <t xml:space="preserve">                                   Special Project Support Fund                                     </t>
  </si>
  <si>
    <t xml:space="preserve">               7. Provincial General Services Office                                                </t>
  </si>
  <si>
    <t xml:space="preserve">                                   Repairs And Maintenance - Land Improvements                      </t>
  </si>
  <si>
    <t xml:space="preserve">                                   Repairs And Maintenance - Transportation Equipment (cy 2018)     </t>
  </si>
  <si>
    <t xml:space="preserve">                                   Taxes, Duties And Licenses                                       </t>
  </si>
  <si>
    <t xml:space="preserve">                                   Insurance Expenses                                               </t>
  </si>
  <si>
    <t xml:space="preserve">                                   Maintenance Of Bids And Awards Committee                         </t>
  </si>
  <si>
    <t xml:space="preserve">                                             Representation Expenses (Prior Year)                   </t>
  </si>
  <si>
    <t xml:space="preserve">                                   Supply &amp; Property Management Program                             </t>
  </si>
  <si>
    <t xml:space="preserve">                                   Office Equipment - Purchase Of Airconditioning Units             </t>
  </si>
  <si>
    <t xml:space="preserve">                                   Purchase Of 1 Unit Refrigerator                                  </t>
  </si>
  <si>
    <t xml:space="preserve">                                   Purchase Of Various Equipment                                    </t>
  </si>
  <si>
    <t xml:space="preserve">               8. Provincial Budget Office                                                          </t>
  </si>
  <si>
    <t xml:space="preserve">                                   Maintenance And Operation Of Local Finance                       </t>
  </si>
  <si>
    <t xml:space="preserve">                                        Committee                                                   </t>
  </si>
  <si>
    <t xml:space="preserve">               9. Provincial Accountant's Office                                                    </t>
  </si>
  <si>
    <t xml:space="preserve">                                   Salaries And Wages - Regular( May 28-july 26, 2018)              </t>
  </si>
  <si>
    <t xml:space="preserve">                                   Personal Economic Relief Allowance (pera)( May 28-july 26, 2018) </t>
  </si>
  <si>
    <t xml:space="preserve">                                   Retirement And Life Insurance Premiums( May 28-july 26, 2018)    </t>
  </si>
  <si>
    <t xml:space="preserve">                                   Philhealth Contributions( May 28-july 26, 2018)                  </t>
  </si>
  <si>
    <t xml:space="preserve">                                   Repairs And Maintenance - Furniture And Fixtures                 </t>
  </si>
  <si>
    <t xml:space="preserve">               10. Provincial Treasurer's Office                                                    </t>
  </si>
  <si>
    <t xml:space="preserve">                                   Accountable Forms Expenses                                       </t>
  </si>
  <si>
    <t xml:space="preserve">                                   Maintenance And Operation Of Provincial Revenue                  </t>
  </si>
  <si>
    <t xml:space="preserve">                                        Generation Task Force                                       </t>
  </si>
  <si>
    <t xml:space="preserve">                                             Repairs and Maintenance - Buildings and Other Structure</t>
  </si>
  <si>
    <t xml:space="preserve">                                   Maintenance And Operation Of Provincial Tax                      </t>
  </si>
  <si>
    <t xml:space="preserve">                                        Enforcement Program (tcep)                                  </t>
  </si>
  <si>
    <t xml:space="preserve">               11. Provincial Assessor's Office                                                     </t>
  </si>
  <si>
    <t xml:space="preserve">                                   Salaries And Wages - Regular (feb. 1-dec. 31, 2018)              </t>
  </si>
  <si>
    <t xml:space="preserve">                                   General Revision Of Real Property Assessments And                </t>
  </si>
  <si>
    <t xml:space="preserve">                                        Property Classification                                     </t>
  </si>
  <si>
    <t xml:space="preserve">                                   Gis Integrated Tax Map                                           </t>
  </si>
  <si>
    <t xml:space="preserve">                                   Operation Handog Titulo Program                                  </t>
  </si>
  <si>
    <t xml:space="preserve">               12. Commission On Audit                                                              </t>
  </si>
  <si>
    <t xml:space="preserve">                         a.) Maintenance &amp; Other Operating Expenses                                 </t>
  </si>
  <si>
    <t xml:space="preserve">                                   Auditing Services                                                </t>
  </si>
  <si>
    <t xml:space="preserve">                         b.) Capital Outlay                                                         </t>
  </si>
  <si>
    <t xml:space="preserve">                                   Purchase Of Laptop                                               </t>
  </si>
  <si>
    <t xml:space="preserve">               13. Provincial Legal Office                                                          </t>
  </si>
  <si>
    <t xml:space="preserve">                                   Subscription Expenses                                            </t>
  </si>
  <si>
    <t xml:space="preserve">                                   Provincial Counterpart For Special Projects                      </t>
  </si>
  <si>
    <t xml:space="preserve">                                             Transfer for Project Equity Share/LGU Counterpart      </t>
  </si>
  <si>
    <t xml:space="preserve">                                   Basak, Langgawisan, Maragusan                                    </t>
  </si>
  <si>
    <t xml:space="preserve">                                   Brgy. Inakayan, Laak                                             </t>
  </si>
  <si>
    <t xml:space="preserve">                                   Brgy. Kaligutan, Laak                                            </t>
  </si>
  <si>
    <t xml:space="preserve">                                   Brgy. Kilagding, Laak                                            </t>
  </si>
  <si>
    <t xml:space="preserve">                                   Brgy. Sabud, Laak                                                </t>
  </si>
  <si>
    <t xml:space="preserve">                                   Gk Bansilaw, Purok 2b, Poblacion, Monkayo                        </t>
  </si>
  <si>
    <t xml:space="preserve">                                   Gk Verjaya, Purok 13, Poblacion, Monkayo                         </t>
  </si>
  <si>
    <t xml:space="preserve">                                   Laak Comval Muslim-christian Dev't Coop. (lcmdc) Sitio New Sibole</t>
  </si>
  <si>
    <t xml:space="preserve">                                   Purok 1-a, Brgy. Teresa, Maco                                    </t>
  </si>
  <si>
    <t xml:space="preserve">                                   Purok 2 Maparat, Compostela                                      </t>
  </si>
  <si>
    <t xml:space="preserve">                                   Purok 5, Special Brgy. Mag-agbay Laak                            </t>
  </si>
  <si>
    <t xml:space="preserve">                                   Purok 7, Brgy. New Leyte, Maco                                   </t>
  </si>
  <si>
    <t xml:space="preserve">                                   Purok Angelo, Brgy. Tupaz, Maragusan                             </t>
  </si>
  <si>
    <t xml:space="preserve">                                   Purok Macopa, Brgy. Langgawisan, Maragusan                       </t>
  </si>
  <si>
    <t xml:space="preserve">                                   Purok Syunogan &amp; Basak, Brgy. Langgawisan, Maragusan             </t>
  </si>
  <si>
    <t xml:space="preserve">                                   Completion Of Covered Court - Kinuban, Maco                      </t>
  </si>
  <si>
    <t xml:space="preserve">                                   Completion Of Multi-purpose Bldg. Brgy. Kingking                 </t>
  </si>
  <si>
    <t xml:space="preserve">                                        Ces, Pantukan                                               </t>
  </si>
  <si>
    <t xml:space="preserve">                                   Completion Of Multi-purpose Bldg. Brgy. Kingking,                </t>
  </si>
  <si>
    <t xml:space="preserve">                                        Pantukan Nhs                                                </t>
  </si>
  <si>
    <t xml:space="preserve">                                   Completion Of Municipal Tribal Hall, Pantukan                    </t>
  </si>
  <si>
    <t xml:space="preserve">                                   Concreting Of Junction Nationall Highway - Purok                 </t>
  </si>
  <si>
    <t xml:space="preserve">                                        2 To Prc, Brgy. Sta. Maria, Nabunturan                      </t>
  </si>
  <si>
    <t xml:space="preserve">                                   Concreting Of Road Going To Valderama Es &amp; Nhs,                  </t>
  </si>
  <si>
    <t xml:space="preserve">                                        Brgy. Ngan, Compostela                                      </t>
  </si>
  <si>
    <t xml:space="preserve">                                   Concreting Of Road With Drainage Component, Brgy.                </t>
  </si>
  <si>
    <t xml:space="preserve">                                        Cabidianan, Nabunturan                                      </t>
  </si>
  <si>
    <t xml:space="preserve">                                   Construction Of Brgy. Stage, Brgy. Nueva Visayas,                </t>
  </si>
  <si>
    <t xml:space="preserve">                                        Mawab                                                       </t>
  </si>
  <si>
    <t xml:space="preserve">                                   Construction Of Brgy. Stage. Brgy. Kao,                          </t>
  </si>
  <si>
    <t xml:space="preserve">                                        Nabunturan                                                  </t>
  </si>
  <si>
    <t xml:space="preserve">                                   Construction Of Covered Court - Kidawa, Laak                     </t>
  </si>
  <si>
    <t xml:space="preserve">                                   Construction Of Covered Court - Tagugpo National                 </t>
  </si>
  <si>
    <t xml:space="preserve">                                        High School                                                 </t>
  </si>
  <si>
    <t xml:space="preserve">                                   Construction Of Covered Court, Brgy. Bahi,                       </t>
  </si>
  <si>
    <t xml:space="preserve">                                        Maragusan                                                   </t>
  </si>
  <si>
    <t xml:space="preserve">                                   Construction Of Covered Court, Brgy. Langgawisan,                </t>
  </si>
  <si>
    <t xml:space="preserve">                                   Construction Of Covered Court, Brgy. Mabugnao,                   </t>
  </si>
  <si>
    <t xml:space="preserve">                                   Construction Of Covered Court, Brgy. Tandik,                     </t>
  </si>
  <si>
    <t xml:space="preserve">                                   Construction Of Covered Court, Brgy. Tupas,                      </t>
  </si>
  <si>
    <t xml:space="preserve">                                   Construction Of Gym Brgy. Tagdangua, Pantukan                    </t>
  </si>
  <si>
    <t xml:space="preserve">                                   Construction Of Gym, Brgy. Poblacion , Maco                      </t>
  </si>
  <si>
    <t xml:space="preserve">                                   Construction Of Gym, Brgy. Teresa, Maco                          </t>
  </si>
  <si>
    <t xml:space="preserve">                                   Construction Of Gym, Mangayon Nhs,brgy. Mangayon,                </t>
  </si>
  <si>
    <t xml:space="preserve">                                        Compostela                                                  </t>
  </si>
  <si>
    <t xml:space="preserve">                                   Construction Of Gym, Purok 2, Poblacion,                         </t>
  </si>
  <si>
    <t xml:space="preserve">                                   Construction Of Health Center-mapaang, Maco                      </t>
  </si>
  <si>
    <t xml:space="preserve">                                   Construction Of Multi-purpose Building (bahay                    </t>
  </si>
  <si>
    <t xml:space="preserve">                                        Pag-asa)                                                    </t>
  </si>
  <si>
    <t xml:space="preserve">                                   Construction Of Multi-purpose                                    </t>
  </si>
  <si>
    <t xml:space="preserve">                                        Building-provincewide                                       </t>
  </si>
  <si>
    <t xml:space="preserve">                                   Construction Of Multipurpose Building (tribal                    </t>
  </si>
  <si>
    <t xml:space="preserve">                                        Hall), Camanlangan, New Bataan (add'l                       </t>
  </si>
  <si>
    <t xml:space="preserve">                                        Appropriation)                                              </t>
  </si>
  <si>
    <t xml:space="preserve">                                        Hall), New Panay, Maragusan (add'l Appropriation)           </t>
  </si>
  <si>
    <t xml:space="preserve">                                   Construction Of Pdea Multi-purpose Bldg.,                        </t>
  </si>
  <si>
    <t xml:space="preserve">                                        Ppo-nabunturan                                              </t>
  </si>
  <si>
    <t xml:space="preserve">                                        Ppo-nabunturan- Phase Ii                                    </t>
  </si>
  <si>
    <t xml:space="preserve">                                        Kinuban, Maco                                               </t>
  </si>
  <si>
    <t xml:space="preserve">                                        Kinuban, Maco (phase Ii)                                    </t>
  </si>
  <si>
    <t xml:space="preserve">                                        Panibasan, Maco (phase I)                                   </t>
  </si>
  <si>
    <t xml:space="preserve">                                        Tagnocon, Nabunturan                                        </t>
  </si>
  <si>
    <t xml:space="preserve">                                   Construction Of Public Terminal, Brgy.                           </t>
  </si>
  <si>
    <t xml:space="preserve">                                        Camanlangan, New Bataan                                     </t>
  </si>
  <si>
    <t xml:space="preserve">                                   Construction Of Water System, Brgy. Del Pilar,                   </t>
  </si>
  <si>
    <t xml:space="preserve">                                        Mabini                                                      </t>
  </si>
  <si>
    <t xml:space="preserve">                                        Maco                                                        </t>
  </si>
  <si>
    <t xml:space="preserve">                                   Development Of Eco-tourism Park Phase 2, Pantukan                </t>
  </si>
  <si>
    <t xml:space="preserve">                                   Improvement Of Multi-purpose Building- Maragusan                 </t>
  </si>
  <si>
    <t xml:space="preserve">                                   Improvement Of Multi-purpose Bulding (women                      </t>
  </si>
  <si>
    <t xml:space="preserve">                                        Crisis Center), Brgy. Cabidianan, Nabunturan                </t>
  </si>
  <si>
    <t xml:space="preserve">                                   Improvement Of Water System-brgy. Babag, Monkayo                 </t>
  </si>
  <si>
    <t xml:space="preserve">                                   Improvement Of Water System-coronobe, Maragusan                  </t>
  </si>
  <si>
    <t xml:space="preserve">                                   Land Development Of Kalayaan Center, Brgy.                       </t>
  </si>
  <si>
    <t xml:space="preserve">                                        Libasan, Nabunturan                                         </t>
  </si>
  <si>
    <t xml:space="preserve">                                   Purchase Of Lot For The Construction Of                          </t>
  </si>
  <si>
    <t xml:space="preserve">                                        Multipurpose Building For Bjmp, Montevista                  </t>
  </si>
  <si>
    <t xml:space="preserve">                                        Multipurpose Building, Brgy. Tagdangua, Pantukan            </t>
  </si>
  <si>
    <t xml:space="preserve">                                   Purchase Of Lot For The Establishment Of Kalayaan                </t>
  </si>
  <si>
    <t xml:space="preserve">                                        Center, Brgy. Libasan, Nabunturan                           </t>
  </si>
  <si>
    <t xml:space="preserve">                                   Purchase Of Lot For The Expansion Of Compostela                  </t>
  </si>
  <si>
    <t xml:space="preserve">                                        Valley Provincial Hospitals                                 </t>
  </si>
  <si>
    <t xml:space="preserve">                                   Purchase Of Lot For The Expansion Of                             </t>
  </si>
  <si>
    <t xml:space="preserve">                                        Cvph-montevista                                             </t>
  </si>
  <si>
    <t xml:space="preserve">                                   Rehabilitation Of Level Ii Water System, Brgy.                   </t>
  </si>
  <si>
    <t xml:space="preserve">                                        Belmonte, Laak                                              </t>
  </si>
  <si>
    <t xml:space="preserve">                                   Rehabilitation Of Water System                                   </t>
  </si>
  <si>
    <t xml:space="preserve">                                   Renovation Of Dry Market, Brgy. Pob. Monkayo                     </t>
  </si>
  <si>
    <t xml:space="preserve">          HEALTH AND HOSPITAL SERVICES                                                              </t>
  </si>
  <si>
    <t xml:space="preserve">               c.) Capital Outlay                                                                   </t>
  </si>
  <si>
    <t xml:space="preserve">               15. Provincial Health Office                                                         </t>
  </si>
  <si>
    <t xml:space="preserve">                                   Subsistence Allowance                                            </t>
  </si>
  <si>
    <t xml:space="preserve">                                   Subsistence Allowance (may 2015)                                 </t>
  </si>
  <si>
    <t xml:space="preserve">                                   Laundry Allowance                                                </t>
  </si>
  <si>
    <t xml:space="preserve">                                   Laundry Allowance (may 2015)                                     </t>
  </si>
  <si>
    <t xml:space="preserve">                                   Hazard Pay                                                       </t>
  </si>
  <si>
    <t xml:space="preserve">                                   Hazard Pay (may 2015)                                            </t>
  </si>
  <si>
    <t xml:space="preserve">                                   Year End Bonus (cy 2015)                                         </t>
  </si>
  <si>
    <t xml:space="preserve">                                   Cash Gift (cy 2015)                                              </t>
  </si>
  <si>
    <t xml:space="preserve">                                   Terminal Leave Benefits                                          </t>
  </si>
  <si>
    <t xml:space="preserve">                                   Blood And Public Health Laboratory (blood                        </t>
  </si>
  <si>
    <t xml:space="preserve">                                        Services Program)                                           </t>
  </si>
  <si>
    <t xml:space="preserve">                                             Traveling Expenses                                     </t>
  </si>
  <si>
    <t xml:space="preserve">                                             Drugs and Medicines Expenses                           </t>
  </si>
  <si>
    <t xml:space="preserve">                                             Medical, Dental and Laboratory Supplies Expenses       </t>
  </si>
  <si>
    <t xml:space="preserve">                                   Environmental Health And Sanitation Program                      </t>
  </si>
  <si>
    <t xml:space="preserve">                                   Family Health Care Program                                       </t>
  </si>
  <si>
    <t xml:space="preserve">                                        (maternal,newborn,child Health &amp; Nutrition                  </t>
  </si>
  <si>
    <t xml:space="preserve">                                        Program)                                                    </t>
  </si>
  <si>
    <t xml:space="preserve">                                   Health Governance And Regulation Program                         </t>
  </si>
  <si>
    <t xml:space="preserve">                                   Infectious Disease Program (schistosomiasis,                     </t>
  </si>
  <si>
    <t xml:space="preserve">                                        Malaria, Filariasis, Sti/hiv, Dengue,                       </t>
  </si>
  <si>
    <t xml:space="preserve">                                        Tuberculosis &amp; Leprosy)                                     </t>
  </si>
  <si>
    <t xml:space="preserve">                                   Non-communicable Disease Prevention And Control                  </t>
  </si>
  <si>
    <t xml:space="preserve">                                        (lifestyle Related  &amp; Non-communicable Diseases)            </t>
  </si>
  <si>
    <t xml:space="preserve">                                   Population Management Program                                    </t>
  </si>
  <si>
    <t xml:space="preserve">                                   Provincial Nutrition Program                                     </t>
  </si>
  <si>
    <t xml:space="preserve">               16. Provincial Economic Enterprise Management Office                                 </t>
  </si>
  <si>
    <t xml:space="preserve">                                   Continuous Quality Improvement Program                           </t>
  </si>
  <si>
    <t xml:space="preserve">               17. Compostela Valley Provincial Hospital-Montevista                                 </t>
  </si>
  <si>
    <t xml:space="preserve">4421-1    </t>
  </si>
  <si>
    <t xml:space="preserve">                                   Food Supplies Expenses                                           </t>
  </si>
  <si>
    <t xml:space="preserve">                                   Drugs And Medicines Expenses                                     </t>
  </si>
  <si>
    <t xml:space="preserve">                                   Medical, Dental And Laboratory Supplies Expenses                 </t>
  </si>
  <si>
    <t xml:space="preserve">                                   Other Supplies And Materials Expenses - Cooking Gas Expenses     </t>
  </si>
  <si>
    <t xml:space="preserve">                                   Other Infrastructure Assets - Construction Of Septic Vault       </t>
  </si>
  <si>
    <t xml:space="preserve">                                   Office Equipment - Duplicator Machine, Heavy Duty 1 Unit         </t>
  </si>
  <si>
    <t xml:space="preserve">                                   Office Equipment - Photocopier, Heavy Duty 1 Unit                </t>
  </si>
  <si>
    <t xml:space="preserve">               18. Compostela Valley Provincial Hospital-Pantukan                                   </t>
  </si>
  <si>
    <t xml:space="preserve">4421-2    </t>
  </si>
  <si>
    <t xml:space="preserve">                                   Medical Equipment - Serufuge Machine 1 Unit                      </t>
  </si>
  <si>
    <t xml:space="preserve">               19. Compostela Valley Provincial Hospital-Laak                                       </t>
  </si>
  <si>
    <t xml:space="preserve">4421-3    </t>
  </si>
  <si>
    <t xml:space="preserve">               20. Compostela Valley Provincial Hospital-Maragusan                                  </t>
  </si>
  <si>
    <t xml:space="preserve">4421-4    </t>
  </si>
  <si>
    <t xml:space="preserve">          SOCIAL SERVICES                                                                           </t>
  </si>
  <si>
    <t xml:space="preserve">               21. Provincial Social Welfare and Development Office                                 </t>
  </si>
  <si>
    <t xml:space="preserve">                                   Child Welfare Program                                            </t>
  </si>
  <si>
    <t xml:space="preserve">                                   Compostela Valley Scholarship Program                            </t>
  </si>
  <si>
    <t xml:space="preserve">                                   Elderly Welfare Program                                          </t>
  </si>
  <si>
    <t xml:space="preserve">                                             Annual Subsidy for DSWD-Home for the Aged              </t>
  </si>
  <si>
    <t xml:space="preserve">                                   Family Welfare Program                                           </t>
  </si>
  <si>
    <t xml:space="preserve">                                   Ip Youth Development Program                                     </t>
  </si>
  <si>
    <t xml:space="preserve">                                   Maintenance &amp; Operation Of Provincial Youth                      </t>
  </si>
  <si>
    <t xml:space="preserve">                                        Development Council/sangguniang Kabataan (sk)               </t>
  </si>
  <si>
    <t xml:space="preserve">                                   Muslim Youth Development Program                                 </t>
  </si>
  <si>
    <t xml:space="preserve">                                   Operation And Maintenance Of Bahay Pag-asa                       </t>
  </si>
  <si>
    <t xml:space="preserve">                                             Food Supplies Expenses                                 </t>
  </si>
  <si>
    <t xml:space="preserve">                                   Pagkalinga Sa Bayan                                              </t>
  </si>
  <si>
    <t xml:space="preserve">                                   Persons With Disability Welfare Program                          </t>
  </si>
  <si>
    <t xml:space="preserve">                                   Women Welfare Program                                            </t>
  </si>
  <si>
    <t xml:space="preserve">                                   Youth Welfare Program                                            </t>
  </si>
  <si>
    <t xml:space="preserve">          ECONOMIC SERVICES                                                                         </t>
  </si>
  <si>
    <t xml:space="preserve">               22. Provincial Agriculturist's Office                                                </t>
  </si>
  <si>
    <t xml:space="preserve">                                   Agricultural Institutional Support Development                   </t>
  </si>
  <si>
    <t xml:space="preserve">                                   Contribution To The Compostela  Valley                           </t>
  </si>
  <si>
    <t xml:space="preserve">                                        Koopnegosyo Surety Fund (cvksf)                             </t>
  </si>
  <si>
    <t xml:space="preserve">                                   Cooperative Development Program                                  </t>
  </si>
  <si>
    <t xml:space="preserve">                                             Membership Dues and Contributions to Organizations     </t>
  </si>
  <si>
    <t xml:space="preserve">                                   Farm Youth Development Program                                   </t>
  </si>
  <si>
    <t xml:space="preserve">                                   Fishery Development Program                                      </t>
  </si>
  <si>
    <t xml:space="preserve">                                             Agricultural and Marine Supplies Expenses              </t>
  </si>
  <si>
    <t xml:space="preserve">                                   Micro-credit Assistance Program                                  </t>
  </si>
  <si>
    <t xml:space="preserve">                                             Donations - 1st RELOAN                                 </t>
  </si>
  <si>
    <t xml:space="preserve">                                             Donations - 2nd RELOAN                                 </t>
  </si>
  <si>
    <t xml:space="preserve">                                             Donations - NEW RELOAN                                 </t>
  </si>
  <si>
    <t xml:space="preserve">                                   Operation &amp; Maintenance Of                                       </t>
  </si>
  <si>
    <t xml:space="preserve">                                        Agricultural-machineries, Equipment &amp;                       </t>
  </si>
  <si>
    <t xml:space="preserve">                                        Infrastructures                                             </t>
  </si>
  <si>
    <t xml:space="preserve">                                   Operation &amp; Maintenance Of Tissue Culture                        </t>
  </si>
  <si>
    <t xml:space="preserve">                                        Laboratory For Banana                                       </t>
  </si>
  <si>
    <t xml:space="preserve">               23. Provincial Veterinarian's Office                                                 </t>
  </si>
  <si>
    <t xml:space="preserve">                                   Agricultural And Marine Supplies Expenses                        </t>
  </si>
  <si>
    <t xml:space="preserve">                                   Animal Health Care Program                                       </t>
  </si>
  <si>
    <t xml:space="preserve">                                             Animal/Zoological Supplies Expenses                    </t>
  </si>
  <si>
    <t xml:space="preserve">                                   Animal Rabies Prevention And Control Program                     </t>
  </si>
  <si>
    <t xml:space="preserve">                                   Artificial Insemination Program                                  </t>
  </si>
  <si>
    <t xml:space="preserve">                                   Livestock And Poultry Development Program                        </t>
  </si>
  <si>
    <t xml:space="preserve">                                   Swine Dispersal Program                                          </t>
  </si>
  <si>
    <t xml:space="preserve">               24. Provincial Environment and Natural Resources Office                              </t>
  </si>
  <si>
    <t xml:space="preserve">                                   Prizes                                                           </t>
  </si>
  <si>
    <t xml:space="preserve">                                   Maintenance And Operation Of Provincial Mining                   </t>
  </si>
  <si>
    <t xml:space="preserve">                                        Regulatory Board                                            </t>
  </si>
  <si>
    <t xml:space="preserve">                                   Mining And Quarrying Development Program                         </t>
  </si>
  <si>
    <t xml:space="preserve">               25. Provincial Engineer's Office- General Administration                             </t>
  </si>
  <si>
    <t xml:space="preserve">                                   Traveling Expenses - Local (cy 2018)                             </t>
  </si>
  <si>
    <t xml:space="preserve">                                   Fuel, Oil And Lubricants Expenses (cy 2016 Msap)                 </t>
  </si>
  <si>
    <t xml:space="preserve">                                   Fuel, Oil And Lubricants Expenses (cy 2017)                      </t>
  </si>
  <si>
    <t xml:space="preserve">                                   Anibongan-pangi                                                  </t>
  </si>
  <si>
    <t xml:space="preserve">                                   Ayan-lawaan                                                      </t>
  </si>
  <si>
    <t xml:space="preserve">                                   Banlag-casoon                                                    </t>
  </si>
  <si>
    <t xml:space="preserve">                                   Caballero St.                                                    </t>
  </si>
  <si>
    <t xml:space="preserve">                                   Cabidianan-anislagan-manat                                       </t>
  </si>
  <si>
    <t xml:space="preserve">                                   Cabidianan-basak                                                 </t>
  </si>
  <si>
    <t xml:space="preserve">                                   Canduco-napnapan                                                 </t>
  </si>
  <si>
    <t xml:space="preserve">                                   Compostela-bango-cateel                                          </t>
  </si>
  <si>
    <t xml:space="preserve">                                   Concepcion-maduao                                                </t>
  </si>
  <si>
    <t xml:space="preserve">                                   Cuambog-beach                                                    </t>
  </si>
  <si>
    <t xml:space="preserve">                                   Cuambog-cabuyuan                                                 </t>
  </si>
  <si>
    <t xml:space="preserve">                                   Dumlan-anibongan-lapulapu                                        </t>
  </si>
  <si>
    <t xml:space="preserve">                                   Elizalde-panamin-anitapan                                        </t>
  </si>
  <si>
    <t xml:space="preserve">                                   Gabi-cabacungan-sto.niño                                         </t>
  </si>
  <si>
    <t xml:space="preserve">                                   Gabi-inopawan-panag                                              </t>
  </si>
  <si>
    <t xml:space="preserve">                                   Hijo-dumlan-libaylibay                                           </t>
  </si>
  <si>
    <t xml:space="preserve">                                   Imelda-mabuhay                                                   </t>
  </si>
  <si>
    <t xml:space="preserve">                                   Jct. Highway-kanidkid-mayaon-baluarte                            </t>
  </si>
  <si>
    <t xml:space="preserve">                                   Jct. Highway-pangasinan                                          </t>
  </si>
  <si>
    <t xml:space="preserve">                                   Jct. Matiao-napnapan                                             </t>
  </si>
  <si>
    <t xml:space="preserve">                                   Kaligutan-kilagding-san Antonio                                  </t>
  </si>
  <si>
    <t xml:space="preserve">                                   Kingking-bingag                                                  </t>
  </si>
  <si>
    <t xml:space="preserve">                                   Libasan-cabidianan-pangutusan                                    </t>
  </si>
  <si>
    <t xml:space="preserve">                                   Maco-dumlan                                                      </t>
  </si>
  <si>
    <t xml:space="preserve">                                   Magnaga-lahi                                                     </t>
  </si>
  <si>
    <t xml:space="preserve">                                   Magnaga-tabontabon                                               </t>
  </si>
  <si>
    <t xml:space="preserve">                                   Mapawa-tigbao                                                    </t>
  </si>
  <si>
    <t xml:space="preserve">                                   Matiao-nagas                                                     </t>
  </si>
  <si>
    <t xml:space="preserve">                                   Matilo-katipunan-mainit                                          </t>
  </si>
  <si>
    <t xml:space="preserve">                                   Mawab-concepcion-calabcab                                        </t>
  </si>
  <si>
    <t xml:space="preserve">                                   Mawab-elizalde-new Leyte-cambagang                               </t>
  </si>
  <si>
    <t xml:space="preserve">                                   Monkayo-mamunga-tubotubo                                         </t>
  </si>
  <si>
    <t xml:space="preserve">                                   Nabunturan-gabi-compostela                                       </t>
  </si>
  <si>
    <t xml:space="preserve">                                   Nabunturan-saosao-nuevo Iloco                                    </t>
  </si>
  <si>
    <t xml:space="preserve">                                   Napnapan-binugsayan                                              </t>
  </si>
  <si>
    <t xml:space="preserve">                                   New Visayas-banagbanag-alegria-panag                             </t>
  </si>
  <si>
    <t xml:space="preserve">                                   Tambongon-canipa-new Estrella                                    </t>
  </si>
  <si>
    <t xml:space="preserve">                                   Tambongon-fuentes                                                </t>
  </si>
  <si>
    <t xml:space="preserve">                                   Tambongon-napnapan                                               </t>
  </si>
  <si>
    <t xml:space="preserve">                                   Tambongon-pintatagan                                             </t>
  </si>
  <si>
    <t xml:space="preserve">                                   Tibagon-maubog                                                   </t>
  </si>
  <si>
    <t xml:space="preserve">                                   Union-upper-ulip                                                 </t>
  </si>
  <si>
    <t xml:space="preserve">                                   Other Machinery And Equipment                                    </t>
  </si>
  <si>
    <t xml:space="preserve">               26. Provincial Engineer's Office - Motor Pool Operations                             </t>
  </si>
  <si>
    <t xml:space="preserve">               27. Provincial Engineer's Office - RCPC Casting/CHB Making                           </t>
  </si>
  <si>
    <t xml:space="preserve">                         a.) Capital Outlay                                                         </t>
  </si>
  <si>
    <t xml:space="preserve">                                   Alegria-panag-camanlangan                                        </t>
  </si>
  <si>
    <t xml:space="preserve">                                   Anitapan-manasa                                                  </t>
  </si>
  <si>
    <t xml:space="preserve">                                   Anitapan-mascareg-luhod                                          </t>
  </si>
  <si>
    <t xml:space="preserve">                                   Anitapan-singapore                                               </t>
  </si>
  <si>
    <t xml:space="preserve">                                   Araibo-las Arenas-tagugpo                                        </t>
  </si>
  <si>
    <t xml:space="preserve">                                   Ayan-sarog                                                       </t>
  </si>
  <si>
    <t xml:space="preserve">                                   Banbanon-macopa                                                  </t>
  </si>
  <si>
    <t xml:space="preserve">                                   Banlag-san-isidro                                                </t>
  </si>
  <si>
    <t xml:space="preserve">                                   Binasbas-mangloy-emelda                                          </t>
  </si>
  <si>
    <t xml:space="preserve">                                   Cabuyuan-luhod-mascareg                                          </t>
  </si>
  <si>
    <t xml:space="preserve">                                   Ceboleda-bagong Silang-laak                                      </t>
  </si>
  <si>
    <t xml:space="preserve">                                   Compostela-magsaysay-cogonon-new Bataan                          </t>
  </si>
  <si>
    <t xml:space="preserve">                                   Compostela-mapaca-inambatan                                      </t>
  </si>
  <si>
    <t xml:space="preserve">                                   Compostela-tubotubo-monkayo                                      </t>
  </si>
  <si>
    <t xml:space="preserve">                                   El Katipunan-el Papa                                             </t>
  </si>
  <si>
    <t xml:space="preserve">                                   Inacayan-andap-melale                                            </t>
  </si>
  <si>
    <t xml:space="preserve">                                   Jct. Batinao-inopawan                                            </t>
  </si>
  <si>
    <t xml:space="preserve">                                   Kaligutan-cebulida                                               </t>
  </si>
  <si>
    <t xml:space="preserve">                                   Kaligutan-naga                                                   </t>
  </si>
  <si>
    <t xml:space="preserve">                                   Kapatagan-amor Cruz-new Katipunan                                </t>
  </si>
  <si>
    <t xml:space="preserve">                                   Kasilak-new Albay-sapawan                                        </t>
  </si>
  <si>
    <t xml:space="preserve">                                   Langgam-maniponggol                                              </t>
  </si>
  <si>
    <t xml:space="preserve">                                   Libaylibay-new Visayas-sangab                                    </t>
  </si>
  <si>
    <t xml:space="preserve">                                   Mag-agbay-longganapan-napantigan                                 </t>
  </si>
  <si>
    <t xml:space="preserve">                                   Maragusan-magcagong-parasanon-paloc                              </t>
  </si>
  <si>
    <t xml:space="preserve">                                   Matilo-ogao-cabacungan                                           </t>
  </si>
  <si>
    <t xml:space="preserve">                                   Monkayo-awao                                                     </t>
  </si>
  <si>
    <t xml:space="preserve">                                   Montevista-san Jose-lebanon                                      </t>
  </si>
  <si>
    <t xml:space="preserve">                                   Naboc-pilar-tamia                                                </t>
  </si>
  <si>
    <t xml:space="preserve">                                   Nabunturan-bayabas-san Miguel                                    </t>
  </si>
  <si>
    <t xml:space="preserve">                                   Nangka-libudon                                                   </t>
  </si>
  <si>
    <t xml:space="preserve">                                   Pagakpak-magapalway-bongabong                                    </t>
  </si>
  <si>
    <t xml:space="preserve">                                   Pangutusan-magsaysay                                             </t>
  </si>
  <si>
    <t xml:space="preserve">                                   Pasian-tubod                                                     </t>
  </si>
  <si>
    <t xml:space="preserve">                                   Pindasan-tagbalaobao                                             </t>
  </si>
  <si>
    <t xml:space="preserve">                                   Pob. Maragusan-bagong Silang-jct. Tagugpo                        </t>
  </si>
  <si>
    <t xml:space="preserve">                                   San Roque-san Vicente-jct. Highway                               </t>
  </si>
  <si>
    <t xml:space="preserve">                                   Sangab-limbo                                                     </t>
  </si>
  <si>
    <t xml:space="preserve">                                   Sarog-boringot                                                   </t>
  </si>
  <si>
    <t xml:space="preserve">                                   Sto.niño-crossing-panag-cogonon                                  </t>
  </si>
  <si>
    <t xml:space="preserve">                                   Sto.niño-mabuhay-panamoren                                       </t>
  </si>
  <si>
    <t xml:space="preserve">          OTHER PURPOSES                                                                            </t>
  </si>
  <si>
    <t xml:space="preserve">               29. 20% Development Fund-Local Development Project - Public Debt                     </t>
  </si>
  <si>
    <t xml:space="preserve">               30. Provincial Disaster Risk Reduction and Management Office                         </t>
  </si>
  <si>
    <t xml:space="preserve">               31. Local Disaster Risk Reduction Management Fund                                    </t>
  </si>
  <si>
    <t xml:space="preserve">                                   Climate Change Adaptation &amp; Mitigation For Food                  </t>
  </si>
  <si>
    <t xml:space="preserve">                                        Security- Agri-infrastructure, Pre &amp; Post Harvest           </t>
  </si>
  <si>
    <t xml:space="preserve">                                        Facility Development Program                                </t>
  </si>
  <si>
    <t xml:space="preserve">                                             Repairs and Maintenance - Infrastructure Assets        </t>
  </si>
  <si>
    <t xml:space="preserve">                                        Security- Corn &amp; Cassava Prod'n. Support Program            </t>
  </si>
  <si>
    <t xml:space="preserve">                                        Security- High Value Crops Development Program              </t>
  </si>
  <si>
    <t xml:space="preserve">                                        Security- Organic Agriculture Support Program               </t>
  </si>
  <si>
    <t xml:space="preserve">                                        Security- Rice Production Support Program                   </t>
  </si>
  <si>
    <t xml:space="preserve">                                   Climate Change Adaptation &amp; Mitigation- Greening                 </t>
  </si>
  <si>
    <t xml:space="preserve">                                             Subsidy to Local Government Units                      </t>
  </si>
  <si>
    <t xml:space="preserve">                                   Climate Change Adaptation &amp; Mitigation- Solid                    </t>
  </si>
  <si>
    <t xml:space="preserve">                                        Waste Management Program                                    </t>
  </si>
  <si>
    <t xml:space="preserve">                                   Climate Change Adaptation &amp; Mitigation- Water                    </t>
  </si>
  <si>
    <t xml:space="preserve">                                        Ecosystem Ehabilitation Services (waters) Program           </t>
  </si>
  <si>
    <t xml:space="preserve">                                   Conduct &amp; Attend Disaster Related Trainings,                     </t>
  </si>
  <si>
    <t xml:space="preserve">                                        Seminars, Workshops, Meetings &amp; Fora Integrating            </t>
  </si>
  <si>
    <t xml:space="preserve">                                        Gender Concerns                                             </t>
  </si>
  <si>
    <t xml:space="preserve">                                             Food Supplies                                          </t>
  </si>
  <si>
    <t xml:space="preserve">                                             Honoraria                                              </t>
  </si>
  <si>
    <t xml:space="preserve">                                             Meals &amp; Accommodation                                  </t>
  </si>
  <si>
    <t xml:space="preserve">                                             Office Supplies                                        </t>
  </si>
  <si>
    <t xml:space="preserve">                                   Conduct Of Disaster Risk Reduction Preparedness                  </t>
  </si>
  <si>
    <t xml:space="preserve">                                        Operations &amp; Other Activities                               </t>
  </si>
  <si>
    <t xml:space="preserve">                                   Conduct Of Earthquake, Fire, Rescue Drills &amp;                     </t>
  </si>
  <si>
    <t xml:space="preserve">                                        Simulation In Gov't. Agencies, Schools, &amp; On                </t>
  </si>
  <si>
    <t xml:space="preserve">                                        Identified Brgys.                                           </t>
  </si>
  <si>
    <t xml:space="preserve">                                   Conduct Of Meetings &amp; Conferences For                            </t>
  </si>
  <si>
    <t xml:space="preserve">                                        Pdrrmc,mdrro,thematic Area Committees &amp; Crisis              </t>
  </si>
  <si>
    <t xml:space="preserve">                                        Mgt. Committees                                             </t>
  </si>
  <si>
    <t xml:space="preserve">                                   Establish &amp; Updating Of Family Risk Profile @ The                </t>
  </si>
  <si>
    <t xml:space="preserve">                                        Municipal &amp; Brgy. Levels                                    </t>
  </si>
  <si>
    <t xml:space="preserve">                                   Insurance For Disaster Volunteers                                </t>
  </si>
  <si>
    <t xml:space="preserve">                                             Insurance Expenses                                     </t>
  </si>
  <si>
    <t xml:space="preserve">                                   Logistical Support For The Pre-positioning Of                    </t>
  </si>
  <si>
    <t xml:space="preserve">                                        Disaster Responders &amp; Relief Operations &amp; Conduct           </t>
  </si>
  <si>
    <t xml:space="preserve">                                        Of Search, Rescue &amp; Retrieval Operations                    </t>
  </si>
  <si>
    <t xml:space="preserve">                                   Other Supplies &amp; Materials                                       </t>
  </si>
  <si>
    <t xml:space="preserve">                                   Printing &amp; Publication Expenses                                  </t>
  </si>
  <si>
    <t xml:space="preserve">                                   Provision For Pre-positioning Of Relief Goods To                 </t>
  </si>
  <si>
    <t xml:space="preserve">                                        Affected Families Of Disasters &amp; Calamities                 </t>
  </si>
  <si>
    <t xml:space="preserve">                                   Repair &amp; Maintenance Of Equipment Used For                       </t>
  </si>
  <si>
    <t xml:space="preserve">                                        Disaster Projects                                           </t>
  </si>
  <si>
    <t xml:space="preserve">                                   Repair &amp; Maintenance Of Rescue Tools &amp; Equipment                 </t>
  </si>
  <si>
    <t xml:space="preserve">                                   Purchase Of It Equipment, Laptops, Desktop Computers And Printers</t>
  </si>
  <si>
    <t xml:space="preserve">                                   Purchase Of First Aid Kits, Vehicle Fire Extinguishers, Supplies </t>
  </si>
  <si>
    <t xml:space="preserve">                                   Purchase Of 2 Units 4x4 Vehicles                                 </t>
  </si>
  <si>
    <t xml:space="preserve">                                        Security - Agri-infrastructure, Pre &amp; Post                  </t>
  </si>
  <si>
    <t xml:space="preserve">                                        Harvest Facility Development Program                        </t>
  </si>
  <si>
    <t xml:space="preserve">                                        Security - Rice Production Support Program                  </t>
  </si>
  <si>
    <t xml:space="preserve">                                   Establish &amp; Update Risk Profile @ The Municipal &amp;                </t>
  </si>
  <si>
    <t xml:space="preserve">                                        Brgy. Levels                                                </t>
  </si>
  <si>
    <t xml:space="preserve">                                   Establishment &amp; Updating Of Family Risk Profile @                </t>
  </si>
  <si>
    <t xml:space="preserve">                                        The Municipal &amp; Brgy. Levels                                </t>
  </si>
  <si>
    <t xml:space="preserve">                                             Purchase of IT Equipment                               </t>
  </si>
  <si>
    <t xml:space="preserve">                                   Establishment Of Early Warning &amp; Monitoring Tools                </t>
  </si>
  <si>
    <t xml:space="preserve">                                        &amp; Equipment (science-based Tools For Drrm &amp; Cca)            </t>
  </si>
  <si>
    <t xml:space="preserve">                                   Installation Of Flood &amp; Landslide Early Warning                  </t>
  </si>
  <si>
    <t xml:space="preserve">                                        Devices/signage                                             </t>
  </si>
  <si>
    <t xml:space="preserve">                                   Provision For Purchase Of Relocation Sites                       </t>
  </si>
  <si>
    <t xml:space="preserve">                                   Purchase Of Hazard Specific Rescue Tools &amp;                       </t>
  </si>
  <si>
    <t xml:space="preserve">                                        Equipment                                                   </t>
  </si>
  <si>
    <t xml:space="preserve">                                   Canal Lining At Regional Evacuation Center,                      </t>
  </si>
  <si>
    <t xml:space="preserve">                                        Capitol Compound                                            </t>
  </si>
  <si>
    <t xml:space="preserve">                                   Construction Of Davao De Oro Andam Action Center                 </t>
  </si>
  <si>
    <t xml:space="preserve">                                        Satellite Hub                                               </t>
  </si>
  <si>
    <t xml:space="preserve">                                   Construction Of Gender Responsive Evacuation                     </t>
  </si>
  <si>
    <t xml:space="preserve">                                        Center - Brgy. Candiis, Laak, Compostela Valley             </t>
  </si>
  <si>
    <t xml:space="preserve">                                        Center- Brgy. Concepcion, Laak, Compostela Valley           </t>
  </si>
  <si>
    <t xml:space="preserve">                                   Construction Of Water System At Evacuation                       </t>
  </si>
  <si>
    <t xml:space="preserve">                                        Center, Capitol Compound, Cabidianan, Nabunturan            </t>
  </si>
  <si>
    <t xml:space="preserve">                                   Desilting And Bank Protection Of                                 </t>
  </si>
  <si>
    <t xml:space="preserve">                                        Cabidianan-pangutusan River                                 </t>
  </si>
  <si>
    <t xml:space="preserve">                                   Desilting And Bank Protection Of Tagbalaobao                     </t>
  </si>
  <si>
    <t xml:space="preserve">                                        River, Mabini                                               </t>
  </si>
  <si>
    <t xml:space="preserve">                                   Desilting Of Batutu River, Banagbanag Section,                   </t>
  </si>
  <si>
    <t xml:space="preserve">                                        Montevista                                                  </t>
  </si>
  <si>
    <t xml:space="preserve">                                   Desilting Of P-10 Cabinuangan Langwan River                      </t>
  </si>
  <si>
    <t xml:space="preserve">                                   Desilting Of Upper Ulip River, Union, Monkayo                    </t>
  </si>
  <si>
    <t xml:space="preserve">                                   Perimeter Embankment At Cvph Pantukan                            </t>
  </si>
  <si>
    <t xml:space="preserve">                                   Repair &amp; Improvement Of Box Culvert-tagugpo,                     </t>
  </si>
  <si>
    <t xml:space="preserve">                                        Pantukan                                                    </t>
  </si>
  <si>
    <t xml:space="preserve">                                   Riprapping Of Rcdg Bridge Approach, Pangutosan,                  </t>
  </si>
  <si>
    <t xml:space="preserve">                                   Slope Protection Along Brgy. Pangutusan - Gabi                   </t>
  </si>
  <si>
    <t xml:space="preserve">                                        Road, Nabunturan                                            </t>
  </si>
  <si>
    <t xml:space="preserve">                                   Slope Protection, Brgy. Kidawa, Laak (nha                        </t>
  </si>
  <si>
    <t xml:space="preserve">                                        Section)                                                    </t>
  </si>
  <si>
    <t xml:space="preserve">               32. Miscellaneous Personnel Benefits Fund/Aid to Component Barangays                 </t>
  </si>
  <si>
    <t xml:space="preserve">                                   Mpbf-peemo                                                       </t>
  </si>
  <si>
    <t xml:space="preserve">                                   Mpbf-pgo                                                         </t>
  </si>
  <si>
    <t xml:space="preserve">                                   Aid To Component Barangays                                       </t>
  </si>
  <si>
    <t xml:space="preserve">     Continuing Appropriation                                                                       </t>
  </si>
  <si>
    <t xml:space="preserve">          a.) Capital Outlay                                                                        </t>
  </si>
  <si>
    <t xml:space="preserve">               a.) Capital Outlay                                                                   </t>
  </si>
  <si>
    <t xml:space="preserve">                                   Purchase Of Firearms                                             </t>
  </si>
  <si>
    <t xml:space="preserve">                                   Purchase Of Firearms (for Csu And Jail Guards)                   </t>
  </si>
  <si>
    <t xml:space="preserve">                                   Purchase Of Furniture And Fixtures For Capitol Building          </t>
  </si>
  <si>
    <t xml:space="preserve">                                   Fabrication/installation Of Shelves And Storage Cabinets         </t>
  </si>
  <si>
    <t xml:space="preserve">                                   Land (survey/titling-hospital Lots Of Montevista And Laak)       </t>
  </si>
  <si>
    <t xml:space="preserve">                                   Rehabilitation Of Provincial Roads/bridges                       </t>
  </si>
  <si>
    <t>Republic of the Philippines</t>
  </si>
  <si>
    <t>Provincial Budget Office</t>
  </si>
  <si>
    <t>STATEMENT OF APPROPRIATIONS, ALLOTMENTS, OBLIGATIONS AND BALANCES</t>
  </si>
  <si>
    <t>GENERAL FUND</t>
  </si>
  <si>
    <t>PROVINCE OF DAVAO DE ORO</t>
  </si>
  <si>
    <t>Capitol Building, Cabidianan, Nabunturan, Davao De Oro</t>
  </si>
  <si>
    <t>AS OF DECEMBER 31, 2019</t>
  </si>
  <si>
    <t xml:space="preserve">TOTAL APPROPRIATIONS                                                                                        </t>
  </si>
  <si>
    <t xml:space="preserve">                                   Salaries and Wages - Casual/Contractual (CY 2017)      </t>
  </si>
  <si>
    <t xml:space="preserve">                               Repairs and Maintenance of Roads and Bridges</t>
  </si>
  <si>
    <t xml:space="preserve">                                   Rehabilitation Of Farm-to-market Roads (fmrs) Provincewide                   </t>
  </si>
  <si>
    <t xml:space="preserve">                                   Rehabilitation Of Provincial Roads/ Bridges - District 2</t>
  </si>
  <si>
    <t xml:space="preserve">                                   Rehabilitation Of Provincial Roads/ Bridges - District 1</t>
  </si>
  <si>
    <t xml:space="preserve">               2. Provincial General Services Office                                                </t>
  </si>
  <si>
    <t xml:space="preserve">               3. Provincial Economic Enterprise Management Office                                  </t>
  </si>
  <si>
    <t xml:space="preserve">               4. 20% Development Fund-Repairs and Maintenance of Government Facilities-Economic Ser</t>
  </si>
  <si>
    <t xml:space="preserve">                (30%) Quick Response Funds                        </t>
  </si>
  <si>
    <t xml:space="preserve">                                   Maintenance And Operation Of Boy Scout Of The Phils.-comval Council</t>
  </si>
  <si>
    <t xml:space="preserve">                                   F/a To The Mun. Of Pantukan For The Proposed Integrated Public Transport Terminal</t>
  </si>
  <si>
    <t xml:space="preserve">                                   F/a To Municipalities And Barangays For Socio-cultural Program/activities</t>
  </si>
  <si>
    <t xml:space="preserve"> </t>
  </si>
  <si>
    <t xml:space="preserve">                            </t>
  </si>
  <si>
    <t>Noted by:</t>
  </si>
  <si>
    <t>NOVAH MAY D. DELIMA</t>
  </si>
  <si>
    <t>Budget Officer III</t>
  </si>
  <si>
    <t>Provincial Budget Officer</t>
  </si>
  <si>
    <t xml:space="preserve">                                        Budget Officer I</t>
  </si>
  <si>
    <r>
      <t xml:space="preserve">                               </t>
    </r>
    <r>
      <rPr>
        <sz val="9"/>
        <color theme="1"/>
        <rFont val="Arial Narrow"/>
        <family val="2"/>
      </rPr>
      <t>Construction/Provision of Post Harvest Facilities:</t>
    </r>
  </si>
  <si>
    <t xml:space="preserve">                                             Electrification of Purok-Alauya, Binuangan, Maco (MSAP-A)</t>
  </si>
  <si>
    <t xml:space="preserve">                                             Electrification of Purok-Alauya, Binuangan, Maco (MSAP-B)</t>
  </si>
  <si>
    <t xml:space="preserve">                                             Electrification of Basketball Court at Brgy. Lagab, Compostela</t>
  </si>
  <si>
    <t xml:space="preserve">                                             Electrification of P2 Sta. Ana, Brgy. Libasan, Nabunturan</t>
  </si>
  <si>
    <t xml:space="preserve">                                             Repair &amp; Replace of Electrical Lights &amp; Fixtures for Mainit ES</t>
  </si>
  <si>
    <t xml:space="preserve">                                             Repair of Streetlight along National Highway, Cabidianan, Nabunturan</t>
  </si>
  <si>
    <t xml:space="preserve">                                             Transformer Installation of Sta. Maria Elem. School, Sta. Maria</t>
  </si>
  <si>
    <t xml:space="preserve">                                             F/A- to Purchase of Sports Equipment/ Facilities/ Supplies &amp; Materials</t>
  </si>
  <si>
    <t xml:space="preserve">                                   Integrated Gold- Copper Mineral Processing Pilot Plant Research &amp; Dev't Eqpt.</t>
  </si>
  <si>
    <t xml:space="preserve">                                        Panibasan, Maco (phase II)                                  </t>
  </si>
  <si>
    <t xml:space="preserve">                                        (phase II)                                                  </t>
  </si>
  <si>
    <t xml:space="preserve">                                   Purchase Of Desktop Computers Core I7 With Complete Accessories</t>
  </si>
  <si>
    <t xml:space="preserve">                                   Repairs And Maintenance - Buildings And Other Structures (cy 2018)</t>
  </si>
  <si>
    <t xml:space="preserve">               14. 20% Dev't Fund- Purchase, Construction, Improvement of Gov't Facilities- General Services</t>
  </si>
  <si>
    <t xml:space="preserve">                                   Langgawisan Bahi Tribal Association (labata), Langgawisan, Maragusan</t>
  </si>
  <si>
    <t xml:space="preserve">                                   Repairs And Maintenance - Machinery And Equipment - Disaster Response</t>
  </si>
  <si>
    <t xml:space="preserve">                                   Repairs And Maintenance - Machinery And Equipment - Hospital Equipment</t>
  </si>
  <si>
    <t xml:space="preserve">                                   Repairs And Maintenance - Machinery And Equipment - Office Equipment</t>
  </si>
  <si>
    <t xml:space="preserve">                                   Repairs And Maintenance - Machinery And Equipment - IT Equipment </t>
  </si>
  <si>
    <t xml:space="preserve">                                   Information And Communication Technology Equipment - Computer Printer</t>
  </si>
  <si>
    <t xml:space="preserve">                                   Information And Communication Technology Equipment - Desktop Computer</t>
  </si>
  <si>
    <t xml:space="preserve">                                   Information And Communication Technology Equipment - Document Scanner</t>
  </si>
  <si>
    <t xml:space="preserve">                                   Office Equipment - 7 Units Of Aircondition 1.5hp ( Semi Private Room)</t>
  </si>
  <si>
    <t xml:space="preserve">                                   Information And Communication Technology Equipment - 7 Units Computer)</t>
  </si>
  <si>
    <t xml:space="preserve">                                   Medical Equipment- 20 Units Mechanical Bed With Mattress</t>
  </si>
  <si>
    <t xml:space="preserve">                                             Agricultural and Marine Supplies Expenses</t>
  </si>
  <si>
    <t xml:space="preserve">               28. 20% Development Fund-Repairs and Maintenance of Government Facilities-Economic Serv.</t>
  </si>
  <si>
    <t xml:space="preserve">                                             Training Expenses                                   </t>
  </si>
  <si>
    <t xml:space="preserve">                                             Traveling Expenses - Local                          </t>
  </si>
  <si>
    <t xml:space="preserve">                                             Office Supplies Expenses                            </t>
  </si>
  <si>
    <t xml:space="preserve">                                             Other Supplies and Materials Expenses               </t>
  </si>
  <si>
    <t xml:space="preserve">                                             Representation Expenses                             </t>
  </si>
  <si>
    <t xml:space="preserve">                                             Legal Services                                      </t>
  </si>
  <si>
    <t xml:space="preserve">                                             Donations Medical Assistance - CVPH-Laak            </t>
  </si>
  <si>
    <t xml:space="preserve">                                             Donations Medical Assistance - CVPH-Maragusan       </t>
  </si>
  <si>
    <t xml:space="preserve">                                             Donations Medical Assistance - CVPH-Montevista      </t>
  </si>
  <si>
    <t xml:space="preserve">                                             Donations Medical Assistance - CVPH-Pantukan        </t>
  </si>
  <si>
    <t xml:space="preserve">                                             Printing and Publication Expenses                   </t>
  </si>
  <si>
    <t xml:space="preserve">                                             Other General Services                              </t>
  </si>
  <si>
    <t xml:space="preserve">                                             Training Expenses                                  </t>
  </si>
  <si>
    <t xml:space="preserve">                                             Other Supplies and Materials Expenses              </t>
  </si>
  <si>
    <t xml:space="preserve">                                             Representation Expenses                            </t>
  </si>
  <si>
    <t xml:space="preserve">                                             Traveling Expenses - Local                         </t>
  </si>
  <si>
    <t xml:space="preserve">                                             Office Supplies Expenses                           </t>
  </si>
  <si>
    <t xml:space="preserve">                                             Donations                                          </t>
  </si>
  <si>
    <t xml:space="preserve">                                             Traveling Expenses                                 </t>
  </si>
  <si>
    <t xml:space="preserve">                                             Prizes                                             </t>
  </si>
  <si>
    <t xml:space="preserve">                                             Other Professional Services                        </t>
  </si>
  <si>
    <t xml:space="preserve">                                             Telephone Expenses- Mobile                         </t>
  </si>
  <si>
    <t xml:space="preserve">                                             Drugs and Medicines Expenses                       </t>
  </si>
  <si>
    <t xml:space="preserve">                                             Medical, Dental and Laboratory Supplies Expenses   </t>
  </si>
  <si>
    <t xml:space="preserve">                                             Printing and Publication Expenses                  </t>
  </si>
  <si>
    <t>zero means no changes</t>
  </si>
  <si>
    <t xml:space="preserve">        Prepared by:                                                                                                               Reviewed by:                                                                                     </t>
  </si>
  <si>
    <t xml:space="preserve">                                   Repairs And Maintenance - Infrastructure Assets            </t>
  </si>
  <si>
    <t xml:space="preserve">                                             Internet subscription Expenses                          </t>
  </si>
  <si>
    <t xml:space="preserve">                                   Internet subscription Expenses                                    </t>
  </si>
  <si>
    <t xml:space="preserve">                                   subscription Expenses                                             </t>
  </si>
  <si>
    <t>EVA JEAN S. LICAYAN, MPA, ENP, REB</t>
  </si>
  <si>
    <r>
      <t xml:space="preserve">                               </t>
    </r>
    <r>
      <rPr>
        <b/>
        <u/>
        <sz val="9"/>
        <color theme="1"/>
        <rFont val="Arial Narrow"/>
        <family val="2"/>
      </rPr>
      <t>REYMOND VAL J. NAQUILA</t>
    </r>
  </si>
  <si>
    <t>total current, cont. appro allot</t>
  </si>
  <si>
    <t>Verified</t>
  </si>
  <si>
    <t xml:space="preserve">                                         1. Inter-agency Coordination Meeting</t>
  </si>
  <si>
    <t xml:space="preserve">                                         2. Administrative Support to Law Enforcement to PPOC Secretariat</t>
  </si>
  <si>
    <t xml:space="preserve">                                         3. Logistical Support To Law Enforcement Agencies</t>
  </si>
  <si>
    <t xml:space="preserve">                                         4. Aid/Capability Development in personnel of law enforcement</t>
  </si>
  <si>
    <t xml:space="preserve">                                                  and Volunteers/Partners/Persons in Crisis Situation</t>
  </si>
  <si>
    <t xml:space="preserve">                                         5. Program on Anti-illegal Drugs, Health and Information System</t>
  </si>
  <si>
    <t xml:space="preserve">                                         6. Program on Counter-insurgency and Counter-terrorism</t>
  </si>
  <si>
    <t xml:space="preserve">                                         7. Environment Protection Program</t>
  </si>
  <si>
    <t xml:space="preserve">                                         8. Katarungang Pambarangay Program</t>
  </si>
  <si>
    <t xml:space="preserve">                                         9. Rehabilitation Program of Detainees and Children in Conflict with Law</t>
  </si>
  <si>
    <t xml:space="preserve">                                        10. Peace and Development Program</t>
  </si>
  <si>
    <t xml:space="preserve">                                        Program- Crime Prevention And Law Enforcement Program</t>
  </si>
  <si>
    <t xml:space="preserve">                                             a. Provincial Peace and Order Council (PPOC)              </t>
  </si>
  <si>
    <t xml:space="preserve">                                             b. Regional Peace and Order Council (RPOC)                </t>
  </si>
  <si>
    <t xml:space="preserve">                                             c. Provincial Anti-Drug Abuse Council (PADAC)             </t>
  </si>
  <si>
    <t xml:space="preserve">                                             a. Armed Forces of the Philippines (AFP)                  </t>
  </si>
  <si>
    <t xml:space="preserve">                                             b. Philippine National Police (PNP)                       </t>
  </si>
  <si>
    <t xml:space="preserve">                                             c. Bureau of Fire Protection (BFP)                        </t>
  </si>
  <si>
    <t xml:space="preserve">                                             a. Kasangga sa Kapayapaan sa Probinsya (KKP)              </t>
  </si>
  <si>
    <t xml:space="preserve">                                             c. Lupong Tagapamayapa                                    </t>
  </si>
  <si>
    <t xml:space="preserve">                                             d. Barangay Tanod/Police                                  </t>
  </si>
  <si>
    <t xml:space="preserve">                                             e. Barangay Masa Masid Team                               </t>
  </si>
  <si>
    <t xml:space="preserve">                                             f. Youth for Peace Movement                               </t>
  </si>
  <si>
    <t xml:space="preserve">                                             g. Regional/Municipal Trial Court/ Provincial Prosecutor's etc.</t>
  </si>
  <si>
    <t xml:space="preserve">                                             b. Assistance/Insurance to Brgy. Officials/KKP/DILG accredited CVO's etc.</t>
  </si>
  <si>
    <t xml:space="preserve">                                             a. Rehabilitation/Reformation of Drug Dependents (Oplan Liwanag Program)</t>
  </si>
  <si>
    <t xml:space="preserve">                                             b. Anti-Illegal Drug Campaign                             </t>
  </si>
  <si>
    <t xml:space="preserve">                                             a. Bayanihan Para sa Sambayanan -Oplan Pagbabago Program  </t>
  </si>
  <si>
    <t xml:space="preserve">                                             b. Fuel Assistance to Rehabilitation of Farm to Market Road</t>
  </si>
  <si>
    <t xml:space="preserve">                                             a. Anti-illegal logging, Anti-illegal mining and Anti-illegal fishing</t>
  </si>
  <si>
    <t xml:space="preserve">                                             a. Lupong Tagapamayapa Incentives and Awards              </t>
  </si>
  <si>
    <t xml:space="preserve">                                             a. Maintenance and Operation of Provincial Rehabilitation Center</t>
  </si>
  <si>
    <t xml:space="preserve">                                             a. Provincial Comprehensive Local Integration Program     </t>
  </si>
  <si>
    <t xml:space="preserve">                                             b. Enhanced Comprehensive Local Integration Program (ECLIP)</t>
  </si>
  <si>
    <t xml:space="preserve">                                             c. Peace and Devt. Initiatives (Meetings, Symposium, Peace Forum)</t>
  </si>
  <si>
    <t xml:space="preserve">                                             d. Provincial Health Insurance for the Indigent           </t>
  </si>
  <si>
    <t xml:space="preserve">                                             e. Crisis Intervention Program                            </t>
  </si>
  <si>
    <t xml:space="preserve">                                             f. Health, Planning, Promotion and Information System Program</t>
  </si>
  <si>
    <t xml:space="preserve">                                             g. Community Welfare and Development Program              </t>
  </si>
  <si>
    <t xml:space="preserve">                                             h. Provincial Agricultural Extension Services Program     </t>
  </si>
  <si>
    <t xml:space="preserve">                                             F/A to Streetlighting / Electrification Projects       </t>
  </si>
  <si>
    <t xml:space="preserve">                               Land</t>
  </si>
  <si>
    <t xml:space="preserve">                              Office Equipment</t>
  </si>
  <si>
    <t xml:space="preserve">                              Information And Communication Technology Equipment</t>
  </si>
  <si>
    <t xml:space="preserve">                              Communication Equipment</t>
  </si>
  <si>
    <t xml:space="preserve">                              Other  Machinery and Equipment</t>
  </si>
  <si>
    <t xml:space="preserve">                              Motor Vehicles</t>
  </si>
  <si>
    <t xml:space="preserve">                              Buildings</t>
  </si>
  <si>
    <t xml:space="preserve">                              Water Supply Systems</t>
  </si>
  <si>
    <t xml:space="preserve">                                Office Equipment</t>
  </si>
  <si>
    <t xml:space="preserve">                               Other  Machinery and Equipment</t>
  </si>
  <si>
    <t xml:space="preserve">                           Other Property, Plant and Equipment</t>
  </si>
  <si>
    <t xml:space="preserve">                              Land</t>
  </si>
  <si>
    <t xml:space="preserve">                             Water Supply Systems</t>
  </si>
  <si>
    <t xml:space="preserve">                            Hospitals and Health Centers</t>
  </si>
  <si>
    <t xml:space="preserve">                            Buildings</t>
  </si>
  <si>
    <t xml:space="preserve">                            Parks, Plazas and Monuments</t>
  </si>
  <si>
    <t xml:space="preserve">                             Other Land Improvements</t>
  </si>
  <si>
    <t xml:space="preserve">                             Road Networks</t>
  </si>
  <si>
    <t xml:space="preserve">                            Other Structures</t>
  </si>
  <si>
    <t xml:space="preserve">                            Markets</t>
  </si>
  <si>
    <t xml:space="preserve">                                Information and Communication Technology  Equipment</t>
  </si>
  <si>
    <t xml:space="preserve">                                Disaster Response and Rescue Equipment</t>
  </si>
  <si>
    <t xml:space="preserve">                               Motor Vehicles</t>
  </si>
  <si>
    <t xml:space="preserve">                               Other Land Improvements</t>
  </si>
  <si>
    <t xml:space="preserve">                               Other Structures</t>
  </si>
  <si>
    <t xml:space="preserve">                               Water Supply Systems</t>
  </si>
  <si>
    <t xml:space="preserve">                               Road Networks</t>
  </si>
  <si>
    <t xml:space="preserve">                               Other Property, Plant and Equipment</t>
  </si>
  <si>
    <t xml:space="preserve">                                Land                                                   </t>
  </si>
  <si>
    <t xml:space="preserve">                               Technical and Scientific Equipment</t>
  </si>
  <si>
    <t xml:space="preserve">                                   Improvement Of Relocation Site At Brgy., Lumatab, Maco                 </t>
  </si>
  <si>
    <t xml:space="preserve">                                   Construction Of Provincial Rehabilitation Center                       </t>
  </si>
  <si>
    <t xml:space="preserve">                               Buildings</t>
  </si>
  <si>
    <t xml:space="preserve">                               Military, Police and Security Equipment</t>
  </si>
  <si>
    <t xml:space="preserve">                               Furniture and Fixtures</t>
  </si>
  <si>
    <t xml:space="preserve">                               Information and Communication Technology  Equipment</t>
  </si>
  <si>
    <t>GF</t>
  </si>
  <si>
    <t>LEE</t>
  </si>
  <si>
    <t>ALL FUNDS</t>
  </si>
  <si>
    <t>additional ARO 4421-1</t>
  </si>
  <si>
    <t>Appro-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</si>
</sst>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u val="singleAccounting"/>
      <sz val="9"/>
      <color theme="1"/>
      <name val="Arial Narrow"/>
      <family val="2"/>
    </font>
    <font>
      <b/>
      <u val="singleAccounting"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4" fillId="0" borderId="0" xfId="0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43" fontId="3" fillId="0" borderId="0" xfId="1" applyFont="1" applyFill="1" applyAlignment="1" applyProtection="1">
      <alignment horizontal="center"/>
    </xf>
    <xf numFmtId="0" fontId="5" fillId="0" borderId="0" xfId="0" applyFont="1"/>
    <xf numFmtId="43" fontId="6" fillId="0" borderId="0" xfId="1" applyFont="1"/>
    <xf numFmtId="0" fontId="8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5" fillId="0" borderId="0" xfId="1" applyFont="1" applyFill="1" applyBorder="1" applyProtection="1"/>
    <xf numFmtId="0" fontId="9" fillId="0" borderId="0" xfId="0" applyFont="1" applyFill="1"/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9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43" fontId="3" fillId="0" borderId="1" xfId="1" applyFont="1" applyBorder="1"/>
    <xf numFmtId="43" fontId="5" fillId="0" borderId="0" xfId="1" applyFont="1"/>
    <xf numFmtId="43" fontId="3" fillId="0" borderId="2" xfId="1" applyFont="1" applyBorder="1"/>
    <xf numFmtId="43" fontId="3" fillId="0" borderId="3" xfId="1" applyFont="1" applyBorder="1"/>
    <xf numFmtId="43" fontId="3" fillId="0" borderId="0" xfId="1" applyFont="1"/>
    <xf numFmtId="43" fontId="5" fillId="0" borderId="0" xfId="1" applyFont="1" applyBorder="1"/>
    <xf numFmtId="0" fontId="4" fillId="0" borderId="0" xfId="2" applyFont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43" fontId="5" fillId="0" borderId="0" xfId="1" applyFont="1" applyFill="1"/>
    <xf numFmtId="43" fontId="5" fillId="0" borderId="0" xfId="1" applyFont="1" applyFill="1" applyAlignment="1">
      <alignment horizontal="left"/>
    </xf>
    <xf numFmtId="43" fontId="5" fillId="0" borderId="0" xfId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43" fontId="5" fillId="0" borderId="0" xfId="1" applyFont="1" applyFill="1" applyAlignment="1"/>
    <xf numFmtId="0" fontId="3" fillId="0" borderId="0" xfId="0" applyFont="1" applyFill="1"/>
    <xf numFmtId="0" fontId="14" fillId="0" borderId="0" xfId="2" applyFont="1" applyBorder="1"/>
    <xf numFmtId="0" fontId="4" fillId="0" borderId="0" xfId="2" applyFont="1" applyBorder="1"/>
    <xf numFmtId="0" fontId="5" fillId="0" borderId="4" xfId="0" applyFont="1" applyBorder="1"/>
    <xf numFmtId="0" fontId="5" fillId="0" borderId="4" xfId="0" applyFont="1" applyFill="1" applyBorder="1"/>
    <xf numFmtId="43" fontId="3" fillId="0" borderId="0" xfId="1" applyFont="1" applyBorder="1"/>
    <xf numFmtId="43" fontId="0" fillId="0" borderId="0" xfId="1" applyFont="1"/>
    <xf numFmtId="0" fontId="3" fillId="0" borderId="0" xfId="0" applyFont="1" applyAlignment="1">
      <alignment horizontal="right"/>
    </xf>
    <xf numFmtId="9" fontId="3" fillId="0" borderId="0" xfId="0" applyNumberFormat="1" applyFont="1"/>
    <xf numFmtId="43" fontId="14" fillId="0" borderId="0" xfId="1" applyFont="1" applyBorder="1"/>
    <xf numFmtId="43" fontId="5" fillId="2" borderId="0" xfId="1" applyFont="1" applyFill="1"/>
    <xf numFmtId="43" fontId="5" fillId="0" borderId="0" xfId="1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43" fontId="7" fillId="0" borderId="0" xfId="1" applyFont="1" applyAlignment="1">
      <alignment horizontal="center" wrapText="1"/>
    </xf>
    <xf numFmtId="43" fontId="8" fillId="0" borderId="0" xfId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19"/>
  <sheetViews>
    <sheetView tabSelected="1" zoomScaleNormal="100" workbookViewId="0">
      <selection activeCell="H28" sqref="H28"/>
    </sheetView>
  </sheetViews>
  <sheetFormatPr defaultRowHeight="13.5" x14ac:dyDescent="0.25"/>
  <cols>
    <col min="1" max="1" width="81.83203125" style="5" customWidth="1"/>
    <col min="2" max="2" width="7.83203125" style="13" bestFit="1" customWidth="1"/>
    <col min="3" max="5" width="14.6640625" style="19" customWidth="1"/>
    <col min="6" max="7" width="14.33203125" style="19" customWidth="1"/>
    <col min="8" max="8" width="12.83203125" style="5" bestFit="1" customWidth="1"/>
    <col min="9" max="9" width="14.5" style="19" bestFit="1" customWidth="1"/>
    <col min="10" max="10" width="14.83203125" style="19" customWidth="1"/>
    <col min="11" max="11" width="14.33203125" style="19" bestFit="1" customWidth="1"/>
    <col min="12" max="13" width="12" style="19" bestFit="1" customWidth="1"/>
    <col min="14" max="16384" width="9.33203125" style="5"/>
  </cols>
  <sheetData>
    <row r="1" spans="1:13" x14ac:dyDescent="0.25">
      <c r="A1" s="44" t="s">
        <v>612</v>
      </c>
      <c r="B1" s="44"/>
      <c r="C1" s="44"/>
      <c r="D1" s="44"/>
      <c r="E1" s="44"/>
      <c r="F1" s="44"/>
      <c r="G1" s="44"/>
    </row>
    <row r="2" spans="1:13" x14ac:dyDescent="0.25">
      <c r="A2" s="45" t="s">
        <v>616</v>
      </c>
      <c r="B2" s="45"/>
      <c r="C2" s="45"/>
      <c r="D2" s="45"/>
      <c r="E2" s="45"/>
      <c r="F2" s="45"/>
      <c r="G2" s="45"/>
    </row>
    <row r="3" spans="1:13" x14ac:dyDescent="0.25">
      <c r="A3" s="45" t="s">
        <v>613</v>
      </c>
      <c r="B3" s="45"/>
      <c r="C3" s="45"/>
      <c r="D3" s="45"/>
      <c r="E3" s="45"/>
      <c r="F3" s="45"/>
      <c r="G3" s="45"/>
    </row>
    <row r="4" spans="1:13" x14ac:dyDescent="0.25">
      <c r="A4" s="44" t="s">
        <v>617</v>
      </c>
      <c r="B4" s="44"/>
      <c r="C4" s="44"/>
      <c r="D4" s="44"/>
      <c r="E4" s="44"/>
      <c r="F4" s="44"/>
      <c r="G4" s="44"/>
    </row>
    <row r="5" spans="1:13" x14ac:dyDescent="0.25">
      <c r="A5" s="1"/>
      <c r="B5" s="11"/>
      <c r="C5" s="2"/>
      <c r="D5" s="2"/>
      <c r="E5" s="2"/>
      <c r="F5" s="2"/>
      <c r="G5" s="2"/>
    </row>
    <row r="6" spans="1:13" x14ac:dyDescent="0.25">
      <c r="A6" s="45" t="s">
        <v>614</v>
      </c>
      <c r="B6" s="45"/>
      <c r="C6" s="45"/>
      <c r="D6" s="45"/>
      <c r="E6" s="45"/>
      <c r="F6" s="45"/>
      <c r="G6" s="45"/>
    </row>
    <row r="7" spans="1:13" x14ac:dyDescent="0.25">
      <c r="A7" s="45" t="s">
        <v>615</v>
      </c>
      <c r="B7" s="45"/>
      <c r="C7" s="45"/>
      <c r="D7" s="45"/>
      <c r="E7" s="45"/>
      <c r="F7" s="45"/>
      <c r="G7" s="45"/>
    </row>
    <row r="8" spans="1:13" x14ac:dyDescent="0.25">
      <c r="A8" s="45" t="s">
        <v>618</v>
      </c>
      <c r="B8" s="45"/>
      <c r="C8" s="45"/>
      <c r="D8" s="45"/>
      <c r="E8" s="45"/>
      <c r="F8" s="45"/>
      <c r="G8" s="45"/>
    </row>
    <row r="9" spans="1:13" x14ac:dyDescent="0.25">
      <c r="A9" s="3"/>
      <c r="B9" s="12"/>
      <c r="C9" s="4"/>
      <c r="D9" s="4"/>
      <c r="E9" s="4"/>
      <c r="F9" s="4"/>
      <c r="G9" s="4"/>
    </row>
    <row r="10" spans="1:13" ht="15.75" x14ac:dyDescent="0.4">
      <c r="C10" s="6"/>
      <c r="D10" s="6"/>
      <c r="E10" s="23"/>
      <c r="F10" s="46" t="s">
        <v>6</v>
      </c>
      <c r="G10" s="46" t="s">
        <v>5</v>
      </c>
      <c r="I10" s="42" t="s">
        <v>701</v>
      </c>
    </row>
    <row r="11" spans="1:13" ht="15.75" x14ac:dyDescent="0.4">
      <c r="A11" s="7" t="s">
        <v>0</v>
      </c>
      <c r="B11" s="14" t="s">
        <v>1</v>
      </c>
      <c r="C11" s="8" t="s">
        <v>2</v>
      </c>
      <c r="D11" s="8" t="s">
        <v>3</v>
      </c>
      <c r="E11" s="8" t="s">
        <v>4</v>
      </c>
      <c r="F11" s="46"/>
      <c r="G11" s="46"/>
      <c r="H11" s="5" t="s">
        <v>783</v>
      </c>
      <c r="I11" s="19">
        <v>2345754926.5500002</v>
      </c>
      <c r="J11" s="19" t="s">
        <v>700</v>
      </c>
    </row>
    <row r="13" spans="1:13" s="17" customFormat="1" ht="14.25" thickBot="1" x14ac:dyDescent="0.3">
      <c r="A13" s="17" t="s">
        <v>619</v>
      </c>
      <c r="B13" s="15"/>
      <c r="C13" s="18">
        <f>+C15+C2055</f>
        <v>2221121458.1400003</v>
      </c>
      <c r="D13" s="18">
        <f>+D15+D2055</f>
        <v>2196007455.0100002</v>
      </c>
      <c r="E13" s="18">
        <f>+E15+E2055</f>
        <v>2106826457.5999999</v>
      </c>
      <c r="F13" s="18">
        <f>+F15+F2055</f>
        <v>25114003.129999995</v>
      </c>
      <c r="G13" s="18">
        <f>+G15+G2055</f>
        <v>89180997.410000056</v>
      </c>
      <c r="H13" s="22">
        <v>91762757.410000041</v>
      </c>
      <c r="I13" s="22">
        <f>+H13-G13</f>
        <v>2581759.9999999851</v>
      </c>
      <c r="J13" s="22"/>
      <c r="K13" s="22"/>
      <c r="L13" s="22"/>
      <c r="M13" s="22"/>
    </row>
    <row r="14" spans="1:13" ht="14.25" thickTop="1" x14ac:dyDescent="0.25">
      <c r="B14" s="16"/>
      <c r="H14" s="40">
        <v>0.2</v>
      </c>
      <c r="I14" s="19">
        <v>340513600</v>
      </c>
      <c r="J14" s="19">
        <v>340513600</v>
      </c>
      <c r="K14" s="19">
        <v>293034259.85000002</v>
      </c>
      <c r="L14" s="19">
        <v>0</v>
      </c>
      <c r="M14" s="19">
        <v>47479340.149999999</v>
      </c>
    </row>
    <row r="15" spans="1:13" s="17" customFormat="1" x14ac:dyDescent="0.25">
      <c r="A15" s="17" t="s">
        <v>7</v>
      </c>
      <c r="B15" s="15" t="s">
        <v>8</v>
      </c>
      <c r="C15" s="20">
        <f>SUM(C16:C19)</f>
        <v>2216498338.0100002</v>
      </c>
      <c r="D15" s="20">
        <f t="shared" ref="D15:G15" si="0">SUM(D16:D19)</f>
        <v>2196007455.0100002</v>
      </c>
      <c r="E15" s="20">
        <f t="shared" si="0"/>
        <v>2106826457.5999999</v>
      </c>
      <c r="F15" s="20">
        <f t="shared" si="0"/>
        <v>20490882.999999996</v>
      </c>
      <c r="G15" s="20">
        <f t="shared" si="0"/>
        <v>89180997.410000056</v>
      </c>
      <c r="H15" s="39" t="s">
        <v>780</v>
      </c>
      <c r="I15" s="19">
        <v>461178396.16000003</v>
      </c>
      <c r="J15" s="19">
        <v>441191513.16000003</v>
      </c>
      <c r="K15" s="19">
        <v>437112461.40999997</v>
      </c>
      <c r="L15" s="19">
        <v>19986883</v>
      </c>
      <c r="M15" s="19">
        <v>4079051.7499999944</v>
      </c>
    </row>
    <row r="16" spans="1:13" x14ac:dyDescent="0.25">
      <c r="A16" s="5" t="s">
        <v>9</v>
      </c>
      <c r="B16" s="16" t="s">
        <v>8</v>
      </c>
      <c r="C16" s="19">
        <v>651234979.25999999</v>
      </c>
      <c r="D16" s="19">
        <v>651234979.25999999</v>
      </c>
      <c r="E16" s="19">
        <v>650780938.55999994</v>
      </c>
      <c r="F16" s="19">
        <f t="shared" ref="F16:F76" si="1">C16-D16</f>
        <v>0</v>
      </c>
      <c r="G16" s="19">
        <f t="shared" ref="G16:G76" si="2">D16-E16</f>
        <v>454040.70000004768</v>
      </c>
      <c r="H16" s="39" t="s">
        <v>779</v>
      </c>
      <c r="I16" s="19">
        <v>1419429461.9800003</v>
      </c>
      <c r="J16" s="19">
        <v>1411856341.8500001</v>
      </c>
      <c r="K16" s="19">
        <v>1371651976.3400002</v>
      </c>
      <c r="L16" s="19">
        <v>7573120.1299999962</v>
      </c>
      <c r="M16" s="19">
        <v>40204365.50999999</v>
      </c>
    </row>
    <row r="17" spans="1:13" x14ac:dyDescent="0.25">
      <c r="A17" s="5" t="s">
        <v>10</v>
      </c>
      <c r="B17" s="16" t="s">
        <v>8</v>
      </c>
      <c r="C17" s="19">
        <f t="shared" ref="C17:D17" si="3">+C23+C935+C1290+C1424+C1792</f>
        <v>1149844007.8400002</v>
      </c>
      <c r="D17" s="19">
        <f t="shared" si="3"/>
        <v>1132253124.8399999</v>
      </c>
      <c r="E17" s="19">
        <f>+E23+E935+E1290+E1424+E1792</f>
        <v>1129937623.3800001</v>
      </c>
      <c r="F17" s="19">
        <f>+F23+F935+F1290+F1424+F1792</f>
        <v>17590883</v>
      </c>
      <c r="G17" s="19">
        <f>+G23+G935+G1290+G1424+G1792</f>
        <v>2315501.4599999972</v>
      </c>
      <c r="I17" s="22">
        <f>SUM(I14:I16)</f>
        <v>2221121458.1400003</v>
      </c>
      <c r="J17" s="22">
        <f t="shared" ref="J17:M17" si="4">SUM(J14:J16)</f>
        <v>2193561455.0100002</v>
      </c>
      <c r="K17" s="22">
        <f t="shared" si="4"/>
        <v>2101798697.6000001</v>
      </c>
      <c r="L17" s="22">
        <f t="shared" si="4"/>
        <v>27560003.129999995</v>
      </c>
      <c r="M17" s="22">
        <f t="shared" si="4"/>
        <v>91762757.409999982</v>
      </c>
    </row>
    <row r="18" spans="1:13" x14ac:dyDescent="0.25">
      <c r="A18" s="5" t="s">
        <v>11</v>
      </c>
      <c r="B18" s="16" t="s">
        <v>8</v>
      </c>
      <c r="C18" s="19">
        <v>155044715.90000001</v>
      </c>
      <c r="D18" s="19">
        <v>155044715.90000001</v>
      </c>
      <c r="E18" s="19">
        <v>154941745.28999999</v>
      </c>
      <c r="F18" s="19">
        <f t="shared" si="1"/>
        <v>0</v>
      </c>
      <c r="G18" s="19">
        <f t="shared" si="2"/>
        <v>102970.61000001431</v>
      </c>
      <c r="I18" s="19">
        <f>+I17-C13</f>
        <v>0</v>
      </c>
      <c r="J18" s="19">
        <f t="shared" ref="J18:M18" si="5">+J17-D13</f>
        <v>-2446000</v>
      </c>
      <c r="K18" s="19">
        <f t="shared" si="5"/>
        <v>-5027759.9999997616</v>
      </c>
      <c r="L18" s="19">
        <f t="shared" si="5"/>
        <v>2446000</v>
      </c>
      <c r="M18" s="19">
        <f t="shared" si="5"/>
        <v>2581759.9999999255</v>
      </c>
    </row>
    <row r="19" spans="1:13" x14ac:dyDescent="0.25">
      <c r="A19" s="5" t="s">
        <v>12</v>
      </c>
      <c r="B19" s="16" t="s">
        <v>8</v>
      </c>
      <c r="C19" s="19">
        <f>+C25+C936+C1425+C1794</f>
        <v>260374635.00999999</v>
      </c>
      <c r="D19" s="19">
        <f t="shared" ref="D19:G19" si="6">+D25+D936+D1425+D1794</f>
        <v>257474635.00999999</v>
      </c>
      <c r="E19" s="19">
        <f t="shared" si="6"/>
        <v>171166150.37</v>
      </c>
      <c r="F19" s="19">
        <f t="shared" si="6"/>
        <v>2899999.9999999963</v>
      </c>
      <c r="G19" s="19">
        <f t="shared" si="6"/>
        <v>86308484.640000001</v>
      </c>
    </row>
    <row r="20" spans="1:13" x14ac:dyDescent="0.25">
      <c r="B20" s="16"/>
      <c r="H20" s="17" t="s">
        <v>781</v>
      </c>
      <c r="I20" s="19">
        <v>2221121458.1400003</v>
      </c>
      <c r="J20" s="19">
        <v>2196007455.0100002</v>
      </c>
      <c r="K20" s="19">
        <v>2106826457.5999999</v>
      </c>
      <c r="L20" s="19">
        <v>25114003.129999995</v>
      </c>
      <c r="M20" s="19">
        <v>89180997.410000056</v>
      </c>
    </row>
    <row r="21" spans="1:13" s="17" customFormat="1" x14ac:dyDescent="0.25">
      <c r="A21" s="17" t="s">
        <v>13</v>
      </c>
      <c r="B21" s="15" t="s">
        <v>8</v>
      </c>
      <c r="C21" s="20">
        <f>SUM(C22:C25)</f>
        <v>970870688.26999998</v>
      </c>
      <c r="D21" s="20">
        <f t="shared" ref="D21:G21" si="7">SUM(D22:D25)</f>
        <v>967920688.26999998</v>
      </c>
      <c r="E21" s="20">
        <f t="shared" si="7"/>
        <v>906508212.06000006</v>
      </c>
      <c r="F21" s="20">
        <f t="shared" si="7"/>
        <v>2949999.9999999963</v>
      </c>
      <c r="G21" s="20">
        <f t="shared" si="7"/>
        <v>61412476.209999993</v>
      </c>
      <c r="I21" s="19">
        <f>+I20-C13</f>
        <v>0</v>
      </c>
      <c r="J21" s="19">
        <f t="shared" ref="J21:M21" si="8">+J20-D13</f>
        <v>0</v>
      </c>
      <c r="K21" s="19">
        <f t="shared" si="8"/>
        <v>0</v>
      </c>
      <c r="L21" s="19">
        <f t="shared" si="8"/>
        <v>0</v>
      </c>
      <c r="M21" s="19">
        <f t="shared" si="8"/>
        <v>0</v>
      </c>
    </row>
    <row r="22" spans="1:13" x14ac:dyDescent="0.25">
      <c r="A22" s="5" t="s">
        <v>14</v>
      </c>
      <c r="B22" s="16" t="s">
        <v>8</v>
      </c>
      <c r="C22" s="19">
        <v>284758743.38</v>
      </c>
      <c r="D22" s="19">
        <v>284758743.38</v>
      </c>
      <c r="E22" s="19">
        <v>284758637.00999999</v>
      </c>
      <c r="F22" s="19">
        <f t="shared" si="1"/>
        <v>0</v>
      </c>
      <c r="G22" s="19">
        <f t="shared" si="2"/>
        <v>106.37000000476837</v>
      </c>
    </row>
    <row r="23" spans="1:13" x14ac:dyDescent="0.25">
      <c r="A23" s="5" t="s">
        <v>15</v>
      </c>
      <c r="B23" s="16" t="s">
        <v>8</v>
      </c>
      <c r="C23" s="19">
        <f>+C43+C290+C328+C383+C476+C536+C582+C636+C673+C698+C745+C779+C798+C805-C44-C74</f>
        <v>518150023</v>
      </c>
      <c r="D23" s="19">
        <f>+D43+D290+D328+D383+D476+D536+D582+D636+D673+D698+D745+D779+D798+D805-D44-D74</f>
        <v>518100023</v>
      </c>
      <c r="E23" s="19">
        <f>+E43+E290+E328+E383+E476+E536+E582+E636+E673+E698+E745+E779+E798+E805-E44-E74</f>
        <v>516373923.46000004</v>
      </c>
      <c r="F23" s="19">
        <f>+F43+F290+F328+F383+F476+F536+F582+F636+F673+F698+F745+F779+F798+F805-F44-F74</f>
        <v>50000</v>
      </c>
      <c r="G23" s="19">
        <f>+G43+G290+G328+G383+G476+G536+G582+G636+G673+G698+G745+G779+G798+G805</f>
        <v>1726099.5399999905</v>
      </c>
      <c r="I23" s="19">
        <v>2446000</v>
      </c>
      <c r="J23" s="19" t="s">
        <v>782</v>
      </c>
    </row>
    <row r="24" spans="1:13" x14ac:dyDescent="0.25">
      <c r="A24" s="5" t="s">
        <v>16</v>
      </c>
      <c r="B24" s="16" t="s">
        <v>8</v>
      </c>
      <c r="C24" s="19">
        <v>15438435.380000001</v>
      </c>
      <c r="D24" s="19">
        <v>15438435.380000001</v>
      </c>
      <c r="E24" s="19">
        <v>15438435.380000001</v>
      </c>
      <c r="F24" s="19">
        <f t="shared" si="1"/>
        <v>0</v>
      </c>
      <c r="G24" s="19">
        <f t="shared" si="2"/>
        <v>0</v>
      </c>
    </row>
    <row r="25" spans="1:13" x14ac:dyDescent="0.25">
      <c r="A25" s="5" t="s">
        <v>17</v>
      </c>
      <c r="B25" s="16" t="s">
        <v>8</v>
      </c>
      <c r="C25" s="19">
        <f>+C244+C308+C456+C612+C782+C809</f>
        <v>152523486.50999999</v>
      </c>
      <c r="D25" s="19">
        <f t="shared" ref="D25:G25" si="9">+D244+D308+D456+D612+D782+D809</f>
        <v>149623486.50999999</v>
      </c>
      <c r="E25" s="19">
        <f t="shared" si="9"/>
        <v>89937216.210000008</v>
      </c>
      <c r="F25" s="19">
        <f t="shared" si="9"/>
        <v>2899999.9999999963</v>
      </c>
      <c r="G25" s="19">
        <f t="shared" si="9"/>
        <v>59686270.299999997</v>
      </c>
    </row>
    <row r="26" spans="1:13" x14ac:dyDescent="0.25">
      <c r="B26" s="16"/>
    </row>
    <row r="27" spans="1:13" x14ac:dyDescent="0.25">
      <c r="A27" s="17" t="s">
        <v>18</v>
      </c>
      <c r="B27" s="15">
        <v>1011</v>
      </c>
      <c r="C27" s="20">
        <f>+C28+C43+C244</f>
        <v>570058094.61000001</v>
      </c>
      <c r="D27" s="20">
        <f t="shared" ref="D27:G27" si="10">+D28+D43+D244</f>
        <v>567108094.61000001</v>
      </c>
      <c r="E27" s="20">
        <f t="shared" si="10"/>
        <v>554519884.93000007</v>
      </c>
      <c r="F27" s="20">
        <f t="shared" si="10"/>
        <v>2949999.9999999963</v>
      </c>
      <c r="G27" s="20">
        <f t="shared" si="10"/>
        <v>12588209.679999994</v>
      </c>
    </row>
    <row r="28" spans="1:13" s="17" customFormat="1" x14ac:dyDescent="0.25">
      <c r="A28" s="17" t="s">
        <v>19</v>
      </c>
      <c r="B28" s="15">
        <v>100</v>
      </c>
      <c r="C28" s="21">
        <v>129092299.08</v>
      </c>
      <c r="D28" s="21">
        <v>129092299.08</v>
      </c>
      <c r="E28" s="21">
        <v>129092299.08</v>
      </c>
      <c r="F28" s="21">
        <f t="shared" si="1"/>
        <v>0</v>
      </c>
      <c r="G28" s="21">
        <f t="shared" si="2"/>
        <v>0</v>
      </c>
      <c r="I28" s="22"/>
      <c r="J28" s="22"/>
      <c r="K28" s="22"/>
      <c r="L28" s="22"/>
      <c r="M28" s="22"/>
    </row>
    <row r="29" spans="1:13" x14ac:dyDescent="0.25">
      <c r="A29" s="5" t="s">
        <v>20</v>
      </c>
      <c r="B29" s="16">
        <v>50101010</v>
      </c>
      <c r="C29" s="19">
        <v>3587514</v>
      </c>
      <c r="D29" s="19">
        <v>3587514</v>
      </c>
      <c r="E29" s="19">
        <v>3587514</v>
      </c>
      <c r="F29" s="19">
        <f t="shared" si="1"/>
        <v>0</v>
      </c>
      <c r="G29" s="19">
        <f t="shared" si="2"/>
        <v>0</v>
      </c>
    </row>
    <row r="30" spans="1:13" x14ac:dyDescent="0.25">
      <c r="A30" s="5" t="s">
        <v>21</v>
      </c>
      <c r="B30" s="16">
        <v>50101020</v>
      </c>
      <c r="C30" s="19">
        <v>124070110</v>
      </c>
      <c r="D30" s="19">
        <v>124070110</v>
      </c>
      <c r="E30" s="19">
        <v>124070110</v>
      </c>
      <c r="F30" s="19">
        <f t="shared" si="1"/>
        <v>0</v>
      </c>
      <c r="G30" s="19">
        <f t="shared" si="2"/>
        <v>0</v>
      </c>
    </row>
    <row r="31" spans="1:13" x14ac:dyDescent="0.25">
      <c r="A31" s="5" t="s">
        <v>22</v>
      </c>
      <c r="B31" s="16">
        <v>50102010</v>
      </c>
      <c r="C31" s="19">
        <v>126000</v>
      </c>
      <c r="D31" s="19">
        <v>126000</v>
      </c>
      <c r="E31" s="19">
        <v>126000</v>
      </c>
      <c r="F31" s="19">
        <f t="shared" si="1"/>
        <v>0</v>
      </c>
      <c r="G31" s="19">
        <f t="shared" si="2"/>
        <v>0</v>
      </c>
    </row>
    <row r="32" spans="1:13" x14ac:dyDescent="0.25">
      <c r="A32" s="5" t="s">
        <v>23</v>
      </c>
      <c r="B32" s="16">
        <v>50102020</v>
      </c>
      <c r="C32" s="19">
        <v>129250</v>
      </c>
      <c r="D32" s="19">
        <v>129250</v>
      </c>
      <c r="E32" s="19">
        <v>129250</v>
      </c>
      <c r="F32" s="19">
        <f t="shared" si="1"/>
        <v>0</v>
      </c>
      <c r="G32" s="19">
        <f t="shared" si="2"/>
        <v>0</v>
      </c>
    </row>
    <row r="33" spans="1:13" x14ac:dyDescent="0.25">
      <c r="A33" s="5" t="s">
        <v>24</v>
      </c>
      <c r="B33" s="16">
        <v>50102040</v>
      </c>
      <c r="C33" s="19">
        <v>36000</v>
      </c>
      <c r="D33" s="19">
        <v>36000</v>
      </c>
      <c r="E33" s="19">
        <v>36000</v>
      </c>
      <c r="F33" s="19">
        <f t="shared" si="1"/>
        <v>0</v>
      </c>
      <c r="G33" s="19">
        <f t="shared" si="2"/>
        <v>0</v>
      </c>
    </row>
    <row r="34" spans="1:13" x14ac:dyDescent="0.25">
      <c r="A34" s="5" t="s">
        <v>25</v>
      </c>
      <c r="B34" s="16">
        <v>50102070</v>
      </c>
      <c r="C34" s="19">
        <v>28800</v>
      </c>
      <c r="D34" s="19">
        <v>28800</v>
      </c>
      <c r="E34" s="19">
        <v>28800</v>
      </c>
      <c r="F34" s="19">
        <f t="shared" si="1"/>
        <v>0</v>
      </c>
      <c r="G34" s="19">
        <f t="shared" si="2"/>
        <v>0</v>
      </c>
    </row>
    <row r="35" spans="1:13" x14ac:dyDescent="0.25">
      <c r="A35" s="5" t="s">
        <v>26</v>
      </c>
      <c r="B35" s="16">
        <v>50102140</v>
      </c>
      <c r="C35" s="19">
        <v>603245.4</v>
      </c>
      <c r="D35" s="19">
        <v>603245.4</v>
      </c>
      <c r="E35" s="19">
        <v>603245.4</v>
      </c>
      <c r="F35" s="19">
        <f t="shared" si="1"/>
        <v>0</v>
      </c>
      <c r="G35" s="19">
        <f t="shared" si="2"/>
        <v>0</v>
      </c>
    </row>
    <row r="36" spans="1:13" x14ac:dyDescent="0.25">
      <c r="A36" s="5" t="s">
        <v>27</v>
      </c>
      <c r="B36" s="16">
        <v>50102150</v>
      </c>
      <c r="C36" s="19">
        <v>24500</v>
      </c>
      <c r="D36" s="19">
        <v>24500</v>
      </c>
      <c r="E36" s="19">
        <v>24500</v>
      </c>
      <c r="F36" s="19">
        <f t="shared" si="1"/>
        <v>0</v>
      </c>
      <c r="G36" s="19">
        <f t="shared" si="2"/>
        <v>0</v>
      </c>
    </row>
    <row r="37" spans="1:13" x14ac:dyDescent="0.25">
      <c r="A37" s="5" t="s">
        <v>28</v>
      </c>
      <c r="B37" s="16">
        <v>50103010</v>
      </c>
      <c r="C37" s="19">
        <v>430501.68</v>
      </c>
      <c r="D37" s="19">
        <v>430501.68</v>
      </c>
      <c r="E37" s="19">
        <v>430501.68</v>
      </c>
      <c r="F37" s="19">
        <f t="shared" si="1"/>
        <v>0</v>
      </c>
      <c r="G37" s="19">
        <f t="shared" si="2"/>
        <v>0</v>
      </c>
    </row>
    <row r="38" spans="1:13" x14ac:dyDescent="0.25">
      <c r="A38" s="5" t="s">
        <v>29</v>
      </c>
      <c r="B38" s="16">
        <v>50103020</v>
      </c>
      <c r="C38" s="19">
        <v>6300</v>
      </c>
      <c r="D38" s="19">
        <v>6300</v>
      </c>
      <c r="E38" s="19">
        <v>6300</v>
      </c>
      <c r="F38" s="19">
        <f t="shared" si="1"/>
        <v>0</v>
      </c>
      <c r="G38" s="19">
        <f t="shared" si="2"/>
        <v>0</v>
      </c>
    </row>
    <row r="39" spans="1:13" x14ac:dyDescent="0.25">
      <c r="A39" s="5" t="s">
        <v>30</v>
      </c>
      <c r="B39" s="16">
        <v>50103030</v>
      </c>
      <c r="C39" s="19">
        <v>23778</v>
      </c>
      <c r="D39" s="19">
        <v>23778</v>
      </c>
      <c r="E39" s="19">
        <v>23778</v>
      </c>
      <c r="F39" s="19">
        <f t="shared" si="1"/>
        <v>0</v>
      </c>
      <c r="G39" s="19">
        <f t="shared" si="2"/>
        <v>0</v>
      </c>
    </row>
    <row r="40" spans="1:13" x14ac:dyDescent="0.25">
      <c r="A40" s="5" t="s">
        <v>31</v>
      </c>
      <c r="B40" s="16">
        <v>50103040</v>
      </c>
      <c r="C40" s="19">
        <v>6300</v>
      </c>
      <c r="D40" s="19">
        <v>6300</v>
      </c>
      <c r="E40" s="19">
        <v>6300</v>
      </c>
      <c r="F40" s="19">
        <f t="shared" si="1"/>
        <v>0</v>
      </c>
      <c r="G40" s="19">
        <f t="shared" si="2"/>
        <v>0</v>
      </c>
    </row>
    <row r="41" spans="1:13" x14ac:dyDescent="0.25">
      <c r="A41" s="5" t="s">
        <v>32</v>
      </c>
      <c r="B41" s="16">
        <v>50104990</v>
      </c>
      <c r="C41" s="19">
        <v>20000</v>
      </c>
      <c r="D41" s="19">
        <v>20000</v>
      </c>
      <c r="E41" s="19">
        <v>20000</v>
      </c>
      <c r="F41" s="19">
        <f t="shared" si="1"/>
        <v>0</v>
      </c>
      <c r="G41" s="19">
        <f t="shared" si="2"/>
        <v>0</v>
      </c>
    </row>
    <row r="42" spans="1:13" x14ac:dyDescent="0.25">
      <c r="B42" s="16"/>
    </row>
    <row r="43" spans="1:13" s="17" customFormat="1" x14ac:dyDescent="0.25">
      <c r="A43" s="17" t="s">
        <v>33</v>
      </c>
      <c r="B43" s="15">
        <v>200</v>
      </c>
      <c r="C43" s="20">
        <f>SUM(C44:C74,C76,C83,C89,C99,C107,C117,C122,C131,C137,C142,C147,C189,C206,C211,C220,C232,C241)</f>
        <v>404735886.12</v>
      </c>
      <c r="D43" s="20">
        <f t="shared" ref="D43:G43" si="11">SUM(D44:D74,D76,D83,D89,D99,D107,D117,D122,D131,D137,D142,D147,D189,D206,D211,D220,D232,D241)</f>
        <v>404685886.12</v>
      </c>
      <c r="E43" s="20">
        <f>SUM(E44:E74,E76,E83,E89,E99,E107,E117,E122,E131,E137,E142,E147,E189,E206,E211,E220,E232,E241)</f>
        <v>403097827.49000007</v>
      </c>
      <c r="F43" s="20">
        <f t="shared" si="11"/>
        <v>50000</v>
      </c>
      <c r="G43" s="20">
        <f t="shared" si="11"/>
        <v>1588058.6299999927</v>
      </c>
      <c r="I43" s="22"/>
      <c r="J43" s="22"/>
      <c r="K43" s="22"/>
      <c r="L43" s="22"/>
      <c r="M43" s="22"/>
    </row>
    <row r="44" spans="1:13" x14ac:dyDescent="0.25">
      <c r="A44" s="5" t="s">
        <v>34</v>
      </c>
      <c r="B44" s="16">
        <v>20102040</v>
      </c>
      <c r="C44" s="19">
        <v>10866162.75</v>
      </c>
      <c r="D44" s="19">
        <v>10866162.75</v>
      </c>
      <c r="E44" s="19">
        <v>10866162.75</v>
      </c>
      <c r="F44" s="19">
        <f t="shared" si="1"/>
        <v>0</v>
      </c>
      <c r="G44" s="19">
        <f t="shared" si="2"/>
        <v>0</v>
      </c>
    </row>
    <row r="45" spans="1:13" x14ac:dyDescent="0.25">
      <c r="A45" s="5" t="s">
        <v>35</v>
      </c>
      <c r="B45" s="16">
        <v>50201010</v>
      </c>
      <c r="C45" s="19">
        <v>3233819.35</v>
      </c>
      <c r="D45" s="19">
        <v>3233819.35</v>
      </c>
      <c r="E45" s="19">
        <v>3209734.35</v>
      </c>
      <c r="F45" s="19">
        <f t="shared" si="1"/>
        <v>0</v>
      </c>
      <c r="G45" s="19">
        <f t="shared" si="2"/>
        <v>24085</v>
      </c>
    </row>
    <row r="46" spans="1:13" x14ac:dyDescent="0.25">
      <c r="A46" s="5" t="s">
        <v>36</v>
      </c>
      <c r="B46" s="16">
        <v>50202010</v>
      </c>
      <c r="C46" s="19">
        <v>1825860</v>
      </c>
      <c r="D46" s="19">
        <v>1825860</v>
      </c>
      <c r="E46" s="19">
        <v>1825860</v>
      </c>
      <c r="F46" s="19">
        <f t="shared" si="1"/>
        <v>0</v>
      </c>
      <c r="G46" s="19">
        <f t="shared" si="2"/>
        <v>0</v>
      </c>
    </row>
    <row r="47" spans="1:13" x14ac:dyDescent="0.25">
      <c r="A47" s="5" t="s">
        <v>37</v>
      </c>
      <c r="B47" s="16">
        <v>50203090</v>
      </c>
      <c r="C47" s="19">
        <v>26022851</v>
      </c>
      <c r="D47" s="19">
        <v>26022851</v>
      </c>
      <c r="E47" s="19">
        <v>26022851</v>
      </c>
      <c r="F47" s="19">
        <f t="shared" si="1"/>
        <v>0</v>
      </c>
      <c r="G47" s="19">
        <f t="shared" si="2"/>
        <v>0</v>
      </c>
    </row>
    <row r="48" spans="1:13" x14ac:dyDescent="0.25">
      <c r="A48" s="5" t="s">
        <v>38</v>
      </c>
      <c r="B48" s="16">
        <v>50203990</v>
      </c>
      <c r="C48" s="19">
        <v>432500</v>
      </c>
      <c r="D48" s="19">
        <v>432500</v>
      </c>
      <c r="E48" s="19">
        <v>432500</v>
      </c>
      <c r="F48" s="19">
        <f t="shared" si="1"/>
        <v>0</v>
      </c>
      <c r="G48" s="19">
        <f t="shared" si="2"/>
        <v>0</v>
      </c>
    </row>
    <row r="49" spans="1:7" x14ac:dyDescent="0.25">
      <c r="A49" s="5" t="s">
        <v>39</v>
      </c>
      <c r="B49" s="16">
        <v>50204010</v>
      </c>
      <c r="C49" s="19">
        <v>36872</v>
      </c>
      <c r="D49" s="19">
        <v>36872</v>
      </c>
      <c r="E49" s="19">
        <v>36872</v>
      </c>
      <c r="F49" s="19">
        <f t="shared" si="1"/>
        <v>0</v>
      </c>
      <c r="G49" s="19">
        <f t="shared" si="2"/>
        <v>0</v>
      </c>
    </row>
    <row r="50" spans="1:7" x14ac:dyDescent="0.25">
      <c r="A50" s="5" t="s">
        <v>41</v>
      </c>
      <c r="B50" s="16">
        <v>50205020</v>
      </c>
      <c r="C50" s="19">
        <v>369791.99</v>
      </c>
      <c r="D50" s="19">
        <v>369791.99</v>
      </c>
      <c r="E50" s="19">
        <v>369791.99</v>
      </c>
      <c r="F50" s="19">
        <f t="shared" si="1"/>
        <v>0</v>
      </c>
      <c r="G50" s="19">
        <f t="shared" si="2"/>
        <v>0</v>
      </c>
    </row>
    <row r="51" spans="1:7" x14ac:dyDescent="0.25">
      <c r="A51" s="5" t="s">
        <v>42</v>
      </c>
      <c r="B51" s="16">
        <v>50210010</v>
      </c>
      <c r="C51" s="19">
        <v>50000000</v>
      </c>
      <c r="D51" s="19">
        <v>50000000</v>
      </c>
      <c r="E51" s="19">
        <v>50000000</v>
      </c>
      <c r="F51" s="19">
        <f t="shared" si="1"/>
        <v>0</v>
      </c>
      <c r="G51" s="19">
        <f t="shared" si="2"/>
        <v>0</v>
      </c>
    </row>
    <row r="52" spans="1:7" x14ac:dyDescent="0.25">
      <c r="A52" s="5" t="s">
        <v>43</v>
      </c>
      <c r="B52" s="16">
        <v>50210030</v>
      </c>
      <c r="C52" s="19">
        <v>416000</v>
      </c>
      <c r="D52" s="19">
        <v>416000</v>
      </c>
      <c r="E52" s="19">
        <v>415874.45</v>
      </c>
      <c r="F52" s="19">
        <f t="shared" si="1"/>
        <v>0</v>
      </c>
      <c r="G52" s="19">
        <f t="shared" si="2"/>
        <v>125.54999999998836</v>
      </c>
    </row>
    <row r="53" spans="1:7" x14ac:dyDescent="0.25">
      <c r="A53" s="5" t="s">
        <v>44</v>
      </c>
      <c r="B53" s="16">
        <v>50211990</v>
      </c>
      <c r="C53" s="19">
        <v>33000</v>
      </c>
      <c r="D53" s="19">
        <v>33000</v>
      </c>
      <c r="E53" s="19">
        <v>33000</v>
      </c>
      <c r="F53" s="19">
        <f t="shared" si="1"/>
        <v>0</v>
      </c>
      <c r="G53" s="19">
        <f t="shared" si="2"/>
        <v>0</v>
      </c>
    </row>
    <row r="54" spans="1:7" x14ac:dyDescent="0.25">
      <c r="A54" s="5" t="s">
        <v>45</v>
      </c>
      <c r="B54" s="16">
        <v>50212990</v>
      </c>
      <c r="C54" s="19">
        <v>74026970.469999999</v>
      </c>
      <c r="D54" s="19">
        <v>74026970.469999999</v>
      </c>
      <c r="E54" s="19">
        <v>73455975.290000007</v>
      </c>
      <c r="F54" s="19">
        <f t="shared" si="1"/>
        <v>0</v>
      </c>
      <c r="G54" s="19">
        <f t="shared" si="2"/>
        <v>570995.17999999225</v>
      </c>
    </row>
    <row r="55" spans="1:7" x14ac:dyDescent="0.25">
      <c r="A55" s="5" t="s">
        <v>47</v>
      </c>
      <c r="B55" s="16">
        <v>50214030</v>
      </c>
      <c r="C55" s="19">
        <v>800000</v>
      </c>
      <c r="D55" s="19">
        <v>800000</v>
      </c>
      <c r="E55" s="19">
        <v>800000</v>
      </c>
      <c r="F55" s="19">
        <f t="shared" si="1"/>
        <v>0</v>
      </c>
      <c r="G55" s="19">
        <f t="shared" si="2"/>
        <v>0</v>
      </c>
    </row>
    <row r="56" spans="1:7" x14ac:dyDescent="0.25">
      <c r="A56" s="5" t="s">
        <v>48</v>
      </c>
      <c r="B56" s="16">
        <v>50214030</v>
      </c>
      <c r="C56" s="19">
        <v>550000</v>
      </c>
      <c r="D56" s="19">
        <v>550000</v>
      </c>
      <c r="E56" s="19">
        <v>550000</v>
      </c>
      <c r="F56" s="19">
        <f t="shared" si="1"/>
        <v>0</v>
      </c>
      <c r="G56" s="19">
        <f t="shared" si="2"/>
        <v>0</v>
      </c>
    </row>
    <row r="57" spans="1:7" x14ac:dyDescent="0.25">
      <c r="A57" s="5" t="s">
        <v>49</v>
      </c>
      <c r="B57" s="16">
        <v>50214030</v>
      </c>
      <c r="C57" s="19">
        <v>550000</v>
      </c>
      <c r="D57" s="19">
        <v>550000</v>
      </c>
      <c r="E57" s="19">
        <v>550000</v>
      </c>
      <c r="F57" s="19">
        <f t="shared" si="1"/>
        <v>0</v>
      </c>
      <c r="G57" s="19">
        <f t="shared" si="2"/>
        <v>0</v>
      </c>
    </row>
    <row r="58" spans="1:7" x14ac:dyDescent="0.25">
      <c r="A58" s="5" t="s">
        <v>631</v>
      </c>
      <c r="B58" s="16">
        <v>50214030</v>
      </c>
      <c r="C58" s="19">
        <v>863860</v>
      </c>
      <c r="D58" s="19">
        <v>863860</v>
      </c>
      <c r="E58" s="19">
        <v>863860</v>
      </c>
      <c r="F58" s="19">
        <f t="shared" si="1"/>
        <v>0</v>
      </c>
      <c r="G58" s="19">
        <f t="shared" si="2"/>
        <v>0</v>
      </c>
    </row>
    <row r="59" spans="1:7" x14ac:dyDescent="0.25">
      <c r="A59" s="5" t="s">
        <v>50</v>
      </c>
      <c r="B59" s="16">
        <v>50214030</v>
      </c>
      <c r="C59" s="19">
        <v>826800</v>
      </c>
      <c r="D59" s="19">
        <v>826800</v>
      </c>
      <c r="E59" s="19">
        <v>826800</v>
      </c>
      <c r="F59" s="19">
        <f t="shared" si="1"/>
        <v>0</v>
      </c>
      <c r="G59" s="19">
        <f t="shared" si="2"/>
        <v>0</v>
      </c>
    </row>
    <row r="60" spans="1:7" x14ac:dyDescent="0.25">
      <c r="A60" s="5" t="s">
        <v>630</v>
      </c>
      <c r="B60" s="16">
        <v>50214030</v>
      </c>
      <c r="C60" s="19">
        <v>1600000</v>
      </c>
      <c r="D60" s="19">
        <v>1600000</v>
      </c>
      <c r="E60" s="19">
        <v>1600000</v>
      </c>
      <c r="F60" s="19">
        <f t="shared" si="1"/>
        <v>0</v>
      </c>
      <c r="G60" s="19">
        <f t="shared" si="2"/>
        <v>0</v>
      </c>
    </row>
    <row r="61" spans="1:7" x14ac:dyDescent="0.25">
      <c r="A61" s="5" t="s">
        <v>51</v>
      </c>
      <c r="B61" s="16">
        <v>50214060</v>
      </c>
      <c r="C61" s="19">
        <v>750000</v>
      </c>
      <c r="D61" s="19">
        <v>750000</v>
      </c>
      <c r="E61" s="19">
        <v>750000</v>
      </c>
      <c r="F61" s="19">
        <f t="shared" si="1"/>
        <v>0</v>
      </c>
      <c r="G61" s="19">
        <f t="shared" si="2"/>
        <v>0</v>
      </c>
    </row>
    <row r="62" spans="1:7" x14ac:dyDescent="0.25">
      <c r="A62" s="5" t="s">
        <v>52</v>
      </c>
      <c r="B62" s="16">
        <v>50214080</v>
      </c>
      <c r="C62" s="19">
        <v>1178396.1599999999</v>
      </c>
      <c r="D62" s="19">
        <v>1178396.1599999999</v>
      </c>
      <c r="E62" s="19">
        <v>1178396.1599999999</v>
      </c>
      <c r="F62" s="19">
        <f t="shared" si="1"/>
        <v>0</v>
      </c>
      <c r="G62" s="19">
        <f t="shared" si="2"/>
        <v>0</v>
      </c>
    </row>
    <row r="63" spans="1:7" x14ac:dyDescent="0.25">
      <c r="A63" s="5" t="s">
        <v>53</v>
      </c>
      <c r="B63" s="16">
        <v>50216020</v>
      </c>
      <c r="C63" s="19">
        <v>124503.75</v>
      </c>
      <c r="D63" s="19">
        <v>124503.75</v>
      </c>
      <c r="E63" s="19">
        <v>124503.75</v>
      </c>
      <c r="F63" s="19">
        <f t="shared" si="1"/>
        <v>0</v>
      </c>
      <c r="G63" s="19">
        <f t="shared" si="2"/>
        <v>0</v>
      </c>
    </row>
    <row r="64" spans="1:7" x14ac:dyDescent="0.25">
      <c r="A64" s="5" t="s">
        <v>54</v>
      </c>
      <c r="B64" s="16">
        <v>50299020</v>
      </c>
      <c r="C64" s="19">
        <v>4905</v>
      </c>
      <c r="D64" s="19">
        <v>4905</v>
      </c>
      <c r="E64" s="19">
        <v>4904.5</v>
      </c>
      <c r="F64" s="19">
        <f t="shared" si="1"/>
        <v>0</v>
      </c>
      <c r="G64" s="19">
        <f t="shared" si="2"/>
        <v>0.5</v>
      </c>
    </row>
    <row r="65" spans="1:13" x14ac:dyDescent="0.25">
      <c r="A65" s="5" t="s">
        <v>55</v>
      </c>
      <c r="B65" s="16">
        <v>50299050</v>
      </c>
      <c r="C65" s="19">
        <v>37500</v>
      </c>
      <c r="D65" s="19">
        <v>37500</v>
      </c>
      <c r="E65" s="19">
        <v>37500</v>
      </c>
      <c r="F65" s="19">
        <f t="shared" si="1"/>
        <v>0</v>
      </c>
      <c r="G65" s="19">
        <f t="shared" si="2"/>
        <v>0</v>
      </c>
    </row>
    <row r="66" spans="1:13" x14ac:dyDescent="0.25">
      <c r="A66" s="5" t="s">
        <v>56</v>
      </c>
      <c r="B66" s="16">
        <v>50299060</v>
      </c>
      <c r="C66" s="19">
        <v>1050000</v>
      </c>
      <c r="D66" s="19">
        <v>1050000</v>
      </c>
      <c r="E66" s="19">
        <v>1050000</v>
      </c>
      <c r="F66" s="19">
        <f t="shared" si="1"/>
        <v>0</v>
      </c>
      <c r="G66" s="19">
        <f t="shared" si="2"/>
        <v>0</v>
      </c>
    </row>
    <row r="67" spans="1:13" x14ac:dyDescent="0.25">
      <c r="A67" s="5" t="s">
        <v>57</v>
      </c>
      <c r="B67" s="16">
        <v>50299080</v>
      </c>
      <c r="C67" s="19">
        <v>7171143.5499999998</v>
      </c>
      <c r="D67" s="19">
        <v>7171143.5499999998</v>
      </c>
      <c r="E67" s="19">
        <v>7171143.5499999998</v>
      </c>
      <c r="F67" s="19">
        <f t="shared" si="1"/>
        <v>0</v>
      </c>
      <c r="G67" s="19">
        <f t="shared" si="2"/>
        <v>0</v>
      </c>
    </row>
    <row r="68" spans="1:13" x14ac:dyDescent="0.25">
      <c r="A68" s="5" t="s">
        <v>58</v>
      </c>
      <c r="B68" s="16">
        <v>50299080</v>
      </c>
      <c r="C68" s="19">
        <v>254420.33</v>
      </c>
      <c r="D68" s="19">
        <v>254420.33</v>
      </c>
      <c r="E68" s="19">
        <v>254420.33</v>
      </c>
      <c r="F68" s="19">
        <f t="shared" si="1"/>
        <v>0</v>
      </c>
      <c r="G68" s="19">
        <f t="shared" si="2"/>
        <v>0</v>
      </c>
    </row>
    <row r="69" spans="1:13" x14ac:dyDescent="0.25">
      <c r="A69" s="5" t="s">
        <v>59</v>
      </c>
      <c r="B69" s="16">
        <v>50299080</v>
      </c>
      <c r="C69" s="19">
        <v>300000</v>
      </c>
      <c r="D69" s="19">
        <v>300000</v>
      </c>
      <c r="E69" s="19">
        <v>300000</v>
      </c>
      <c r="F69" s="19">
        <f t="shared" si="1"/>
        <v>0</v>
      </c>
      <c r="G69" s="19">
        <f t="shared" si="2"/>
        <v>0</v>
      </c>
    </row>
    <row r="70" spans="1:13" x14ac:dyDescent="0.25">
      <c r="A70" s="5" t="s">
        <v>60</v>
      </c>
      <c r="B70" s="16">
        <v>50299080</v>
      </c>
      <c r="C70" s="19">
        <v>85000</v>
      </c>
      <c r="D70" s="19">
        <v>85000</v>
      </c>
      <c r="E70" s="19">
        <v>85000</v>
      </c>
      <c r="F70" s="19">
        <f t="shared" si="1"/>
        <v>0</v>
      </c>
      <c r="G70" s="19">
        <f t="shared" si="2"/>
        <v>0</v>
      </c>
    </row>
    <row r="71" spans="1:13" x14ac:dyDescent="0.25">
      <c r="A71" s="5" t="s">
        <v>61</v>
      </c>
      <c r="B71" s="16">
        <v>50299080</v>
      </c>
      <c r="C71" s="19">
        <v>100000</v>
      </c>
      <c r="D71" s="19">
        <v>100000</v>
      </c>
      <c r="E71" s="19">
        <v>100000</v>
      </c>
      <c r="F71" s="19">
        <f t="shared" si="1"/>
        <v>0</v>
      </c>
      <c r="G71" s="19">
        <f t="shared" si="2"/>
        <v>0</v>
      </c>
    </row>
    <row r="72" spans="1:13" x14ac:dyDescent="0.25">
      <c r="A72" s="5" t="s">
        <v>62</v>
      </c>
      <c r="B72" s="16">
        <v>50299080</v>
      </c>
      <c r="C72" s="19">
        <v>10000</v>
      </c>
      <c r="D72" s="19">
        <v>10000</v>
      </c>
      <c r="E72" s="19">
        <v>10000</v>
      </c>
      <c r="F72" s="19">
        <f t="shared" si="1"/>
        <v>0</v>
      </c>
      <c r="G72" s="19">
        <f t="shared" si="2"/>
        <v>0</v>
      </c>
    </row>
    <row r="73" spans="1:13" x14ac:dyDescent="0.25">
      <c r="A73" s="5" t="s">
        <v>629</v>
      </c>
      <c r="B73" s="16">
        <v>50299080</v>
      </c>
      <c r="C73" s="19">
        <v>349107</v>
      </c>
      <c r="D73" s="19">
        <v>349107</v>
      </c>
      <c r="E73" s="19">
        <v>349107</v>
      </c>
      <c r="F73" s="19">
        <f t="shared" si="1"/>
        <v>0</v>
      </c>
      <c r="G73" s="19">
        <f t="shared" si="2"/>
        <v>0</v>
      </c>
    </row>
    <row r="74" spans="1:13" x14ac:dyDescent="0.25">
      <c r="A74" s="5" t="s">
        <v>63</v>
      </c>
      <c r="B74" s="16">
        <v>50301020</v>
      </c>
      <c r="C74" s="19">
        <v>4572272.63</v>
      </c>
      <c r="D74" s="19">
        <v>4572272.63</v>
      </c>
      <c r="E74" s="19">
        <v>4572272.63</v>
      </c>
      <c r="F74" s="19">
        <f t="shared" si="1"/>
        <v>0</v>
      </c>
      <c r="G74" s="19">
        <f t="shared" si="2"/>
        <v>0</v>
      </c>
    </row>
    <row r="75" spans="1:13" x14ac:dyDescent="0.25">
      <c r="B75" s="16"/>
    </row>
    <row r="76" spans="1:13" s="17" customFormat="1" x14ac:dyDescent="0.25">
      <c r="A76" s="17" t="s">
        <v>64</v>
      </c>
      <c r="B76" s="15" t="s">
        <v>8</v>
      </c>
      <c r="C76" s="20">
        <v>2436839</v>
      </c>
      <c r="D76" s="20">
        <v>2436839</v>
      </c>
      <c r="E76" s="20">
        <v>2436839</v>
      </c>
      <c r="F76" s="20">
        <f t="shared" si="1"/>
        <v>0</v>
      </c>
      <c r="G76" s="20">
        <f t="shared" si="2"/>
        <v>0</v>
      </c>
      <c r="I76" s="22"/>
      <c r="J76" s="22"/>
      <c r="K76" s="22"/>
      <c r="L76" s="22"/>
      <c r="M76" s="22"/>
    </row>
    <row r="77" spans="1:13" x14ac:dyDescent="0.25">
      <c r="A77" s="5" t="s">
        <v>66</v>
      </c>
      <c r="B77" s="16">
        <v>50202010</v>
      </c>
      <c r="C77" s="19">
        <v>85095</v>
      </c>
      <c r="D77" s="19">
        <v>85095</v>
      </c>
      <c r="E77" s="19">
        <v>85095</v>
      </c>
      <c r="F77" s="19">
        <f t="shared" ref="F77:F135" si="12">C77-D77</f>
        <v>0</v>
      </c>
      <c r="G77" s="19">
        <f t="shared" ref="G77:G135" si="13">D77-E77</f>
        <v>0</v>
      </c>
    </row>
    <row r="78" spans="1:13" x14ac:dyDescent="0.25">
      <c r="A78" s="5" t="s">
        <v>67</v>
      </c>
      <c r="B78" s="16">
        <v>50203010</v>
      </c>
      <c r="C78" s="19">
        <v>356292</v>
      </c>
      <c r="D78" s="19">
        <v>356292</v>
      </c>
      <c r="E78" s="19">
        <v>356292</v>
      </c>
      <c r="F78" s="19">
        <f t="shared" si="12"/>
        <v>0</v>
      </c>
      <c r="G78" s="19">
        <f t="shared" si="13"/>
        <v>0</v>
      </c>
    </row>
    <row r="79" spans="1:13" x14ac:dyDescent="0.25">
      <c r="A79" s="5" t="s">
        <v>71</v>
      </c>
      <c r="B79" s="16">
        <v>50213060</v>
      </c>
      <c r="C79" s="19">
        <v>518152</v>
      </c>
      <c r="D79" s="19">
        <v>518152</v>
      </c>
      <c r="E79" s="19">
        <v>518152</v>
      </c>
      <c r="F79" s="19">
        <f t="shared" si="12"/>
        <v>0</v>
      </c>
      <c r="G79" s="19">
        <f t="shared" si="13"/>
        <v>0</v>
      </c>
    </row>
    <row r="80" spans="1:13" x14ac:dyDescent="0.25">
      <c r="A80" s="5" t="s">
        <v>72</v>
      </c>
      <c r="B80" s="16">
        <v>50299030</v>
      </c>
      <c r="C80" s="19">
        <v>1277300</v>
      </c>
      <c r="D80" s="19">
        <v>1277300</v>
      </c>
      <c r="E80" s="19">
        <v>1277300</v>
      </c>
      <c r="F80" s="19">
        <f t="shared" si="12"/>
        <v>0</v>
      </c>
      <c r="G80" s="19">
        <f t="shared" si="13"/>
        <v>0</v>
      </c>
    </row>
    <row r="81" spans="1:13" x14ac:dyDescent="0.25">
      <c r="A81" s="5" t="s">
        <v>73</v>
      </c>
      <c r="B81" s="16">
        <v>50299080</v>
      </c>
      <c r="C81" s="19">
        <v>200000</v>
      </c>
      <c r="D81" s="19">
        <v>200000</v>
      </c>
      <c r="E81" s="19">
        <v>200000</v>
      </c>
      <c r="F81" s="19">
        <f t="shared" si="12"/>
        <v>0</v>
      </c>
      <c r="G81" s="19">
        <f t="shared" si="13"/>
        <v>0</v>
      </c>
    </row>
    <row r="82" spans="1:13" x14ac:dyDescent="0.25">
      <c r="B82" s="16"/>
    </row>
    <row r="83" spans="1:13" s="17" customFormat="1" x14ac:dyDescent="0.25">
      <c r="A83" s="17" t="s">
        <v>74</v>
      </c>
      <c r="B83" s="15" t="s">
        <v>8</v>
      </c>
      <c r="C83" s="20">
        <v>1109920</v>
      </c>
      <c r="D83" s="20">
        <v>1109920</v>
      </c>
      <c r="E83" s="20">
        <v>1109920</v>
      </c>
      <c r="F83" s="20">
        <f t="shared" si="12"/>
        <v>0</v>
      </c>
      <c r="G83" s="20">
        <f t="shared" si="13"/>
        <v>0</v>
      </c>
      <c r="I83" s="22"/>
      <c r="J83" s="22"/>
      <c r="K83" s="22"/>
      <c r="L83" s="22"/>
      <c r="M83" s="22"/>
    </row>
    <row r="84" spans="1:13" x14ac:dyDescent="0.25">
      <c r="A84" s="5" t="s">
        <v>69</v>
      </c>
      <c r="B84" s="16">
        <v>50203990</v>
      </c>
      <c r="C84" s="19">
        <v>451770</v>
      </c>
      <c r="D84" s="19">
        <v>451770</v>
      </c>
      <c r="E84" s="19">
        <v>451770</v>
      </c>
      <c r="F84" s="19">
        <f t="shared" si="12"/>
        <v>0</v>
      </c>
      <c r="G84" s="19">
        <f t="shared" si="13"/>
        <v>0</v>
      </c>
    </row>
    <row r="85" spans="1:13" x14ac:dyDescent="0.25">
      <c r="A85" s="5" t="s">
        <v>695</v>
      </c>
      <c r="B85" s="16">
        <v>50205030</v>
      </c>
      <c r="C85" s="19">
        <v>360000</v>
      </c>
      <c r="D85" s="19">
        <v>360000</v>
      </c>
      <c r="E85" s="19">
        <v>360000</v>
      </c>
      <c r="F85" s="19">
        <f t="shared" si="12"/>
        <v>0</v>
      </c>
      <c r="G85" s="19">
        <f t="shared" si="13"/>
        <v>0</v>
      </c>
    </row>
    <row r="86" spans="1:13" x14ac:dyDescent="0.25">
      <c r="A86" s="5" t="s">
        <v>76</v>
      </c>
      <c r="B86" s="16">
        <v>50299020</v>
      </c>
      <c r="C86" s="19">
        <v>198400</v>
      </c>
      <c r="D86" s="19">
        <v>198400</v>
      </c>
      <c r="E86" s="19">
        <v>198400</v>
      </c>
      <c r="F86" s="19">
        <f t="shared" si="12"/>
        <v>0</v>
      </c>
      <c r="G86" s="19">
        <f t="shared" si="13"/>
        <v>0</v>
      </c>
    </row>
    <row r="87" spans="1:13" x14ac:dyDescent="0.25">
      <c r="A87" s="5" t="s">
        <v>72</v>
      </c>
      <c r="B87" s="16">
        <v>50299030</v>
      </c>
      <c r="C87" s="19">
        <v>99750</v>
      </c>
      <c r="D87" s="19">
        <v>99750</v>
      </c>
      <c r="E87" s="19">
        <v>99750</v>
      </c>
      <c r="F87" s="19">
        <f t="shared" si="12"/>
        <v>0</v>
      </c>
      <c r="G87" s="19">
        <f t="shared" si="13"/>
        <v>0</v>
      </c>
    </row>
    <row r="88" spans="1:13" x14ac:dyDescent="0.25">
      <c r="B88" s="16"/>
    </row>
    <row r="89" spans="1:13" s="17" customFormat="1" x14ac:dyDescent="0.25">
      <c r="A89" s="17" t="s">
        <v>77</v>
      </c>
      <c r="B89" s="15" t="s">
        <v>8</v>
      </c>
      <c r="C89" s="20">
        <v>1440045.58</v>
      </c>
      <c r="D89" s="20">
        <v>1440045.58</v>
      </c>
      <c r="E89" s="20">
        <v>1440045.58</v>
      </c>
      <c r="F89" s="20">
        <f t="shared" si="12"/>
        <v>0</v>
      </c>
      <c r="G89" s="20">
        <f t="shared" si="13"/>
        <v>0</v>
      </c>
      <c r="I89" s="22"/>
      <c r="J89" s="22"/>
      <c r="K89" s="22"/>
      <c r="L89" s="22"/>
      <c r="M89" s="22"/>
    </row>
    <row r="90" spans="1:13" s="17" customFormat="1" x14ac:dyDescent="0.25">
      <c r="A90" s="17" t="s">
        <v>78</v>
      </c>
      <c r="B90" s="15" t="s">
        <v>8</v>
      </c>
      <c r="C90" s="22"/>
      <c r="D90" s="22"/>
      <c r="E90" s="22"/>
      <c r="F90" s="22"/>
      <c r="G90" s="22"/>
      <c r="I90" s="22"/>
      <c r="J90" s="22"/>
      <c r="K90" s="22"/>
      <c r="L90" s="22"/>
      <c r="M90" s="22"/>
    </row>
    <row r="91" spans="1:13" x14ac:dyDescent="0.25">
      <c r="A91" s="5" t="s">
        <v>65</v>
      </c>
      <c r="B91" s="16">
        <v>50201010</v>
      </c>
      <c r="C91" s="19">
        <v>15216</v>
      </c>
      <c r="D91" s="19">
        <v>15216</v>
      </c>
      <c r="E91" s="19">
        <v>15216</v>
      </c>
      <c r="F91" s="19">
        <f t="shared" si="12"/>
        <v>0</v>
      </c>
      <c r="G91" s="19">
        <f t="shared" si="13"/>
        <v>0</v>
      </c>
    </row>
    <row r="92" spans="1:13" x14ac:dyDescent="0.25">
      <c r="A92" s="5" t="s">
        <v>67</v>
      </c>
      <c r="B92" s="16">
        <v>50203010</v>
      </c>
      <c r="C92" s="19">
        <v>9222</v>
      </c>
      <c r="D92" s="19">
        <v>9222</v>
      </c>
      <c r="E92" s="19">
        <v>9222</v>
      </c>
      <c r="F92" s="19">
        <f t="shared" si="12"/>
        <v>0</v>
      </c>
      <c r="G92" s="19">
        <f t="shared" si="13"/>
        <v>0</v>
      </c>
    </row>
    <row r="93" spans="1:13" x14ac:dyDescent="0.25">
      <c r="A93" s="5" t="s">
        <v>68</v>
      </c>
      <c r="B93" s="16">
        <v>50203090</v>
      </c>
      <c r="C93" s="19">
        <v>390000</v>
      </c>
      <c r="D93" s="19">
        <v>390000</v>
      </c>
      <c r="E93" s="19">
        <v>390000</v>
      </c>
      <c r="F93" s="19">
        <f t="shared" si="12"/>
        <v>0</v>
      </c>
      <c r="G93" s="19">
        <f t="shared" si="13"/>
        <v>0</v>
      </c>
    </row>
    <row r="94" spans="1:13" x14ac:dyDescent="0.25">
      <c r="A94" s="5" t="s">
        <v>79</v>
      </c>
      <c r="B94" s="16">
        <v>50204020</v>
      </c>
      <c r="C94" s="19">
        <v>194739.88</v>
      </c>
      <c r="D94" s="19">
        <v>194739.88</v>
      </c>
      <c r="E94" s="19">
        <v>194739.88</v>
      </c>
      <c r="F94" s="19">
        <f t="shared" si="12"/>
        <v>0</v>
      </c>
      <c r="G94" s="19">
        <f t="shared" si="13"/>
        <v>0</v>
      </c>
    </row>
    <row r="95" spans="1:13" x14ac:dyDescent="0.25">
      <c r="A95" s="5" t="s">
        <v>80</v>
      </c>
      <c r="B95" s="16">
        <v>50212990</v>
      </c>
      <c r="C95" s="19">
        <v>785247.7</v>
      </c>
      <c r="D95" s="19">
        <v>785247.7</v>
      </c>
      <c r="E95" s="19">
        <v>785247.7</v>
      </c>
      <c r="F95" s="19">
        <f t="shared" si="12"/>
        <v>0</v>
      </c>
      <c r="G95" s="19">
        <f t="shared" si="13"/>
        <v>0</v>
      </c>
    </row>
    <row r="96" spans="1:13" x14ac:dyDescent="0.25">
      <c r="A96" s="5" t="s">
        <v>72</v>
      </c>
      <c r="B96" s="16">
        <v>50299030</v>
      </c>
      <c r="C96" s="19">
        <v>20000</v>
      </c>
      <c r="D96" s="19">
        <v>20000</v>
      </c>
      <c r="E96" s="19">
        <v>20000</v>
      </c>
      <c r="F96" s="19">
        <f t="shared" si="12"/>
        <v>0</v>
      </c>
      <c r="G96" s="19">
        <f t="shared" si="13"/>
        <v>0</v>
      </c>
    </row>
    <row r="97" spans="1:13" x14ac:dyDescent="0.25">
      <c r="A97" s="5" t="s">
        <v>82</v>
      </c>
      <c r="B97" s="16">
        <v>50299990</v>
      </c>
      <c r="C97" s="19">
        <v>25620</v>
      </c>
      <c r="D97" s="19">
        <v>25620</v>
      </c>
      <c r="E97" s="19">
        <v>25620</v>
      </c>
      <c r="F97" s="19">
        <f t="shared" si="12"/>
        <v>0</v>
      </c>
      <c r="G97" s="19">
        <f t="shared" si="13"/>
        <v>0</v>
      </c>
    </row>
    <row r="98" spans="1:13" x14ac:dyDescent="0.25">
      <c r="B98" s="16"/>
    </row>
    <row r="99" spans="1:13" s="17" customFormat="1" x14ac:dyDescent="0.25">
      <c r="A99" s="17" t="s">
        <v>83</v>
      </c>
      <c r="B99" s="15" t="s">
        <v>8</v>
      </c>
      <c r="C99" s="20">
        <v>2403440</v>
      </c>
      <c r="D99" s="20">
        <v>2403440</v>
      </c>
      <c r="E99" s="20">
        <v>2403440</v>
      </c>
      <c r="F99" s="20">
        <f t="shared" si="12"/>
        <v>0</v>
      </c>
      <c r="G99" s="20">
        <f t="shared" si="13"/>
        <v>0</v>
      </c>
      <c r="I99" s="22"/>
      <c r="J99" s="22"/>
      <c r="K99" s="22"/>
      <c r="L99" s="22"/>
      <c r="M99" s="22"/>
    </row>
    <row r="100" spans="1:13" s="17" customFormat="1" x14ac:dyDescent="0.25">
      <c r="A100" s="17" t="s">
        <v>84</v>
      </c>
      <c r="B100" s="15" t="s">
        <v>8</v>
      </c>
      <c r="C100" s="22"/>
      <c r="D100" s="22"/>
      <c r="E100" s="22"/>
      <c r="F100" s="22"/>
      <c r="G100" s="22"/>
      <c r="I100" s="22"/>
      <c r="J100" s="22"/>
      <c r="K100" s="22"/>
      <c r="L100" s="22"/>
      <c r="M100" s="22"/>
    </row>
    <row r="101" spans="1:13" x14ac:dyDescent="0.25">
      <c r="A101" s="5" t="s">
        <v>65</v>
      </c>
      <c r="B101" s="16">
        <v>50201010</v>
      </c>
      <c r="C101" s="19">
        <v>77425</v>
      </c>
      <c r="D101" s="19">
        <v>77425</v>
      </c>
      <c r="E101" s="19">
        <v>77425</v>
      </c>
      <c r="F101" s="19">
        <f t="shared" si="12"/>
        <v>0</v>
      </c>
      <c r="G101" s="19">
        <f t="shared" si="13"/>
        <v>0</v>
      </c>
    </row>
    <row r="102" spans="1:13" x14ac:dyDescent="0.25">
      <c r="A102" s="5" t="s">
        <v>66</v>
      </c>
      <c r="B102" s="16">
        <v>50202010</v>
      </c>
      <c r="C102" s="19">
        <v>49465</v>
      </c>
      <c r="D102" s="19">
        <v>49465</v>
      </c>
      <c r="E102" s="19">
        <v>49465</v>
      </c>
      <c r="F102" s="19">
        <f t="shared" si="12"/>
        <v>0</v>
      </c>
      <c r="G102" s="19">
        <f t="shared" si="13"/>
        <v>0</v>
      </c>
    </row>
    <row r="103" spans="1:13" x14ac:dyDescent="0.25">
      <c r="A103" s="5" t="s">
        <v>69</v>
      </c>
      <c r="B103" s="16">
        <v>50203990</v>
      </c>
      <c r="C103" s="19">
        <v>13950</v>
      </c>
      <c r="D103" s="19">
        <v>13950</v>
      </c>
      <c r="E103" s="19">
        <v>13950</v>
      </c>
      <c r="F103" s="19">
        <f t="shared" si="12"/>
        <v>0</v>
      </c>
      <c r="G103" s="19">
        <f t="shared" si="13"/>
        <v>0</v>
      </c>
    </row>
    <row r="104" spans="1:13" x14ac:dyDescent="0.25">
      <c r="A104" s="5" t="s">
        <v>72</v>
      </c>
      <c r="B104" s="16">
        <v>50299030</v>
      </c>
      <c r="C104" s="19">
        <v>1143000</v>
      </c>
      <c r="D104" s="19">
        <v>1143000</v>
      </c>
      <c r="E104" s="19">
        <v>1143000</v>
      </c>
      <c r="F104" s="19">
        <f t="shared" si="12"/>
        <v>0</v>
      </c>
      <c r="G104" s="19">
        <f t="shared" si="13"/>
        <v>0</v>
      </c>
    </row>
    <row r="105" spans="1:13" x14ac:dyDescent="0.25">
      <c r="A105" s="5" t="s">
        <v>73</v>
      </c>
      <c r="B105" s="16">
        <v>50299080</v>
      </c>
      <c r="C105" s="19">
        <v>1119600</v>
      </c>
      <c r="D105" s="19">
        <v>1119600</v>
      </c>
      <c r="E105" s="19">
        <v>1119600</v>
      </c>
      <c r="F105" s="19">
        <f t="shared" si="12"/>
        <v>0</v>
      </c>
      <c r="G105" s="19">
        <f t="shared" si="13"/>
        <v>0</v>
      </c>
    </row>
    <row r="106" spans="1:13" x14ac:dyDescent="0.25">
      <c r="B106" s="16"/>
    </row>
    <row r="107" spans="1:13" s="17" customFormat="1" x14ac:dyDescent="0.25">
      <c r="A107" s="17" t="s">
        <v>86</v>
      </c>
      <c r="B107" s="15" t="s">
        <v>8</v>
      </c>
      <c r="C107" s="20">
        <v>1058342.31</v>
      </c>
      <c r="D107" s="20">
        <v>1058342.31</v>
      </c>
      <c r="E107" s="20">
        <v>994132.31</v>
      </c>
      <c r="F107" s="20">
        <f t="shared" si="12"/>
        <v>0</v>
      </c>
      <c r="G107" s="20">
        <f t="shared" si="13"/>
        <v>64210</v>
      </c>
      <c r="I107" s="22"/>
      <c r="J107" s="22"/>
      <c r="K107" s="22"/>
      <c r="L107" s="22"/>
      <c r="M107" s="22"/>
    </row>
    <row r="108" spans="1:13" x14ac:dyDescent="0.25">
      <c r="A108" s="5" t="s">
        <v>65</v>
      </c>
      <c r="B108" s="16">
        <v>50201010</v>
      </c>
      <c r="C108" s="19">
        <v>190950</v>
      </c>
      <c r="D108" s="19">
        <v>190950</v>
      </c>
      <c r="E108" s="19">
        <v>190950</v>
      </c>
      <c r="F108" s="19">
        <f t="shared" si="12"/>
        <v>0</v>
      </c>
      <c r="G108" s="19">
        <f t="shared" si="13"/>
        <v>0</v>
      </c>
    </row>
    <row r="109" spans="1:13" x14ac:dyDescent="0.25">
      <c r="A109" s="5" t="s">
        <v>66</v>
      </c>
      <c r="B109" s="16">
        <v>50202010</v>
      </c>
      <c r="C109" s="19">
        <v>129002.04</v>
      </c>
      <c r="D109" s="19">
        <v>129002.04</v>
      </c>
      <c r="E109" s="19">
        <v>64792.04</v>
      </c>
      <c r="F109" s="19">
        <f t="shared" si="12"/>
        <v>0</v>
      </c>
      <c r="G109" s="19">
        <f t="shared" si="13"/>
        <v>64209.999999999993</v>
      </c>
    </row>
    <row r="110" spans="1:13" x14ac:dyDescent="0.25">
      <c r="A110" s="5" t="s">
        <v>67</v>
      </c>
      <c r="B110" s="16">
        <v>50203010</v>
      </c>
      <c r="C110" s="19">
        <v>75178</v>
      </c>
      <c r="D110" s="19">
        <v>75178</v>
      </c>
      <c r="E110" s="19">
        <v>75178</v>
      </c>
      <c r="F110" s="19">
        <f t="shared" si="12"/>
        <v>0</v>
      </c>
      <c r="G110" s="19">
        <f t="shared" si="13"/>
        <v>0</v>
      </c>
    </row>
    <row r="111" spans="1:13" x14ac:dyDescent="0.25">
      <c r="A111" s="5" t="s">
        <v>68</v>
      </c>
      <c r="B111" s="16">
        <v>50203090</v>
      </c>
      <c r="C111" s="19">
        <v>179999.27</v>
      </c>
      <c r="D111" s="19">
        <v>179999.27</v>
      </c>
      <c r="E111" s="19">
        <v>179999.27</v>
      </c>
      <c r="F111" s="19">
        <f t="shared" si="12"/>
        <v>0</v>
      </c>
      <c r="G111" s="19">
        <f t="shared" si="13"/>
        <v>0</v>
      </c>
    </row>
    <row r="112" spans="1:13" x14ac:dyDescent="0.25">
      <c r="A112" s="5" t="s">
        <v>69</v>
      </c>
      <c r="B112" s="16">
        <v>50203990</v>
      </c>
      <c r="C112" s="19">
        <v>6228</v>
      </c>
      <c r="D112" s="19">
        <v>6228</v>
      </c>
      <c r="E112" s="19">
        <v>6228</v>
      </c>
      <c r="F112" s="19">
        <f t="shared" si="12"/>
        <v>0</v>
      </c>
      <c r="G112" s="19">
        <f t="shared" si="13"/>
        <v>0</v>
      </c>
    </row>
    <row r="113" spans="1:13" x14ac:dyDescent="0.25">
      <c r="A113" s="5" t="s">
        <v>88</v>
      </c>
      <c r="B113" s="16">
        <v>50205020</v>
      </c>
      <c r="C113" s="19">
        <v>13200</v>
      </c>
      <c r="D113" s="19">
        <v>13200</v>
      </c>
      <c r="E113" s="19">
        <v>13200</v>
      </c>
      <c r="F113" s="19">
        <f t="shared" si="12"/>
        <v>0</v>
      </c>
      <c r="G113" s="19">
        <f t="shared" si="13"/>
        <v>0</v>
      </c>
    </row>
    <row r="114" spans="1:13" x14ac:dyDescent="0.25">
      <c r="A114" s="5" t="s">
        <v>70</v>
      </c>
      <c r="B114" s="16">
        <v>50211990</v>
      </c>
      <c r="C114" s="19">
        <v>229000</v>
      </c>
      <c r="D114" s="19">
        <v>229000</v>
      </c>
      <c r="E114" s="19">
        <v>229000</v>
      </c>
      <c r="F114" s="19">
        <f t="shared" si="12"/>
        <v>0</v>
      </c>
      <c r="G114" s="19">
        <f t="shared" si="13"/>
        <v>0</v>
      </c>
    </row>
    <row r="115" spans="1:13" x14ac:dyDescent="0.25">
      <c r="A115" s="5" t="s">
        <v>72</v>
      </c>
      <c r="B115" s="16">
        <v>50299030</v>
      </c>
      <c r="C115" s="19">
        <v>234785</v>
      </c>
      <c r="D115" s="19">
        <v>234785</v>
      </c>
      <c r="E115" s="19">
        <v>234785</v>
      </c>
      <c r="F115" s="19">
        <f t="shared" si="12"/>
        <v>0</v>
      </c>
      <c r="G115" s="19">
        <f t="shared" si="13"/>
        <v>0</v>
      </c>
    </row>
    <row r="116" spans="1:13" x14ac:dyDescent="0.25">
      <c r="B116" s="16"/>
    </row>
    <row r="117" spans="1:13" s="17" customFormat="1" x14ac:dyDescent="0.25">
      <c r="A117" s="17" t="s">
        <v>89</v>
      </c>
      <c r="B117" s="15" t="s">
        <v>8</v>
      </c>
      <c r="C117" s="20">
        <v>137125</v>
      </c>
      <c r="D117" s="20">
        <v>137125</v>
      </c>
      <c r="E117" s="20">
        <v>137125</v>
      </c>
      <c r="F117" s="20">
        <f t="shared" si="12"/>
        <v>0</v>
      </c>
      <c r="G117" s="20">
        <f t="shared" si="13"/>
        <v>0</v>
      </c>
      <c r="I117" s="22"/>
      <c r="J117" s="22"/>
      <c r="K117" s="22"/>
      <c r="L117" s="22"/>
      <c r="M117" s="22"/>
    </row>
    <row r="118" spans="1:13" x14ac:dyDescent="0.25">
      <c r="A118" s="5" t="s">
        <v>68</v>
      </c>
      <c r="B118" s="16">
        <v>50203090</v>
      </c>
      <c r="C118" s="19">
        <v>100000</v>
      </c>
      <c r="D118" s="19">
        <v>100000</v>
      </c>
      <c r="E118" s="19">
        <v>100000</v>
      </c>
      <c r="F118" s="19">
        <f t="shared" si="12"/>
        <v>0</v>
      </c>
      <c r="G118" s="19">
        <f t="shared" si="13"/>
        <v>0</v>
      </c>
    </row>
    <row r="119" spans="1:13" x14ac:dyDescent="0.25">
      <c r="A119" s="5" t="s">
        <v>73</v>
      </c>
      <c r="B119" s="16">
        <v>50299080</v>
      </c>
      <c r="C119" s="19">
        <v>24750</v>
      </c>
      <c r="D119" s="19">
        <v>24750</v>
      </c>
      <c r="E119" s="19">
        <v>24750</v>
      </c>
      <c r="F119" s="19">
        <f t="shared" si="12"/>
        <v>0</v>
      </c>
      <c r="G119" s="19">
        <f t="shared" si="13"/>
        <v>0</v>
      </c>
    </row>
    <row r="120" spans="1:13" x14ac:dyDescent="0.25">
      <c r="A120" s="5" t="s">
        <v>90</v>
      </c>
      <c r="B120" s="16">
        <v>50299080</v>
      </c>
      <c r="C120" s="19">
        <v>12375</v>
      </c>
      <c r="D120" s="19">
        <v>12375</v>
      </c>
      <c r="E120" s="19">
        <v>12375</v>
      </c>
      <c r="F120" s="19">
        <f t="shared" si="12"/>
        <v>0</v>
      </c>
      <c r="G120" s="19">
        <f t="shared" si="13"/>
        <v>0</v>
      </c>
    </row>
    <row r="121" spans="1:13" x14ac:dyDescent="0.25">
      <c r="B121" s="16"/>
    </row>
    <row r="122" spans="1:13" s="17" customFormat="1" x14ac:dyDescent="0.25">
      <c r="A122" s="17" t="s">
        <v>91</v>
      </c>
      <c r="B122" s="15" t="s">
        <v>8</v>
      </c>
      <c r="C122" s="20">
        <v>697037.56</v>
      </c>
      <c r="D122" s="20">
        <v>697037.56</v>
      </c>
      <c r="E122" s="20">
        <v>697037.56</v>
      </c>
      <c r="F122" s="20">
        <f t="shared" si="12"/>
        <v>0</v>
      </c>
      <c r="G122" s="20">
        <f t="shared" si="13"/>
        <v>0</v>
      </c>
      <c r="I122" s="22"/>
      <c r="J122" s="22"/>
      <c r="K122" s="22"/>
      <c r="L122" s="22"/>
      <c r="M122" s="22"/>
    </row>
    <row r="123" spans="1:13" s="17" customFormat="1" x14ac:dyDescent="0.25">
      <c r="A123" s="17" t="s">
        <v>92</v>
      </c>
      <c r="B123" s="15" t="s">
        <v>8</v>
      </c>
      <c r="C123" s="22"/>
      <c r="D123" s="22"/>
      <c r="E123" s="22"/>
      <c r="F123" s="22"/>
      <c r="G123" s="22"/>
      <c r="I123" s="22"/>
      <c r="J123" s="22"/>
      <c r="K123" s="22"/>
      <c r="L123" s="22"/>
      <c r="M123" s="22"/>
    </row>
    <row r="124" spans="1:13" x14ac:dyDescent="0.25">
      <c r="A124" s="5" t="s">
        <v>65</v>
      </c>
      <c r="B124" s="16">
        <v>50201010</v>
      </c>
      <c r="C124" s="19">
        <v>15000</v>
      </c>
      <c r="D124" s="19">
        <v>15000</v>
      </c>
      <c r="E124" s="19">
        <v>15000</v>
      </c>
      <c r="F124" s="19">
        <f t="shared" si="12"/>
        <v>0</v>
      </c>
      <c r="G124" s="19">
        <f t="shared" si="13"/>
        <v>0</v>
      </c>
    </row>
    <row r="125" spans="1:13" x14ac:dyDescent="0.25">
      <c r="A125" s="5" t="s">
        <v>66</v>
      </c>
      <c r="B125" s="16">
        <v>50202010</v>
      </c>
      <c r="C125" s="19">
        <v>464000</v>
      </c>
      <c r="D125" s="19">
        <v>464000</v>
      </c>
      <c r="E125" s="19">
        <v>464000</v>
      </c>
      <c r="F125" s="19">
        <f t="shared" si="12"/>
        <v>0</v>
      </c>
      <c r="G125" s="19">
        <f t="shared" si="13"/>
        <v>0</v>
      </c>
    </row>
    <row r="126" spans="1:13" x14ac:dyDescent="0.25">
      <c r="A126" s="5" t="s">
        <v>67</v>
      </c>
      <c r="B126" s="16">
        <v>50203010</v>
      </c>
      <c r="C126" s="19">
        <v>69815</v>
      </c>
      <c r="D126" s="19">
        <v>69815</v>
      </c>
      <c r="E126" s="19">
        <v>69815</v>
      </c>
      <c r="F126" s="19">
        <f t="shared" si="12"/>
        <v>0</v>
      </c>
      <c r="G126" s="19">
        <f t="shared" si="13"/>
        <v>0</v>
      </c>
    </row>
    <row r="127" spans="1:13" x14ac:dyDescent="0.25">
      <c r="A127" s="5" t="s">
        <v>85</v>
      </c>
      <c r="B127" s="16">
        <v>50205020</v>
      </c>
      <c r="C127" s="19">
        <v>6000</v>
      </c>
      <c r="D127" s="19">
        <v>6000</v>
      </c>
      <c r="E127" s="19">
        <v>6000</v>
      </c>
      <c r="F127" s="19">
        <f t="shared" si="12"/>
        <v>0</v>
      </c>
      <c r="G127" s="19">
        <f t="shared" si="13"/>
        <v>0</v>
      </c>
    </row>
    <row r="128" spans="1:13" x14ac:dyDescent="0.25">
      <c r="A128" s="5" t="s">
        <v>70</v>
      </c>
      <c r="B128" s="16">
        <v>50211990</v>
      </c>
      <c r="C128" s="19">
        <v>42222.559999999998</v>
      </c>
      <c r="D128" s="19">
        <v>42222.559999999998</v>
      </c>
      <c r="E128" s="19">
        <v>42222.559999999998</v>
      </c>
      <c r="F128" s="19">
        <f t="shared" si="12"/>
        <v>0</v>
      </c>
      <c r="G128" s="19">
        <f t="shared" si="13"/>
        <v>0</v>
      </c>
    </row>
    <row r="129" spans="1:13" x14ac:dyDescent="0.25">
      <c r="A129" s="5" t="s">
        <v>72</v>
      </c>
      <c r="B129" s="16">
        <v>50299030</v>
      </c>
      <c r="C129" s="19">
        <v>100000</v>
      </c>
      <c r="D129" s="19">
        <v>100000</v>
      </c>
      <c r="E129" s="19">
        <v>100000</v>
      </c>
      <c r="F129" s="19">
        <f t="shared" si="12"/>
        <v>0</v>
      </c>
      <c r="G129" s="19">
        <f t="shared" si="13"/>
        <v>0</v>
      </c>
    </row>
    <row r="130" spans="1:13" x14ac:dyDescent="0.25">
      <c r="B130" s="16"/>
    </row>
    <row r="131" spans="1:13" s="17" customFormat="1" x14ac:dyDescent="0.25">
      <c r="A131" s="17" t="s">
        <v>93</v>
      </c>
      <c r="B131" s="15" t="s">
        <v>8</v>
      </c>
      <c r="C131" s="20">
        <v>280138.08</v>
      </c>
      <c r="D131" s="20">
        <v>280138.08</v>
      </c>
      <c r="E131" s="20">
        <v>280138.08</v>
      </c>
      <c r="F131" s="20">
        <f t="shared" si="12"/>
        <v>0</v>
      </c>
      <c r="G131" s="20">
        <f t="shared" si="13"/>
        <v>0</v>
      </c>
      <c r="I131" s="22"/>
      <c r="J131" s="22"/>
      <c r="K131" s="22"/>
      <c r="L131" s="22"/>
      <c r="M131" s="22"/>
    </row>
    <row r="132" spans="1:13" s="17" customFormat="1" x14ac:dyDescent="0.25">
      <c r="A132" s="17" t="s">
        <v>94</v>
      </c>
      <c r="B132" s="15" t="s">
        <v>8</v>
      </c>
      <c r="C132" s="22"/>
      <c r="D132" s="22"/>
      <c r="E132" s="22"/>
      <c r="F132" s="22"/>
      <c r="G132" s="22"/>
      <c r="I132" s="22"/>
      <c r="J132" s="22"/>
      <c r="K132" s="22"/>
      <c r="L132" s="22"/>
      <c r="M132" s="22"/>
    </row>
    <row r="133" spans="1:13" x14ac:dyDescent="0.25">
      <c r="A133" s="5" t="s">
        <v>68</v>
      </c>
      <c r="B133" s="16">
        <v>50203090</v>
      </c>
      <c r="C133" s="19">
        <v>130613.08</v>
      </c>
      <c r="D133" s="19">
        <v>130613.08</v>
      </c>
      <c r="E133" s="19">
        <v>130613.08</v>
      </c>
      <c r="F133" s="19">
        <f t="shared" si="12"/>
        <v>0</v>
      </c>
      <c r="G133" s="19">
        <f t="shared" si="13"/>
        <v>0</v>
      </c>
    </row>
    <row r="134" spans="1:13" x14ac:dyDescent="0.25">
      <c r="A134" s="5" t="s">
        <v>69</v>
      </c>
      <c r="B134" s="16">
        <v>50203990</v>
      </c>
      <c r="C134" s="19">
        <v>49700</v>
      </c>
      <c r="D134" s="19">
        <v>49700</v>
      </c>
      <c r="E134" s="19">
        <v>49700</v>
      </c>
      <c r="F134" s="19">
        <f t="shared" si="12"/>
        <v>0</v>
      </c>
      <c r="G134" s="19">
        <f t="shared" si="13"/>
        <v>0</v>
      </c>
    </row>
    <row r="135" spans="1:13" x14ac:dyDescent="0.25">
      <c r="A135" s="5" t="s">
        <v>72</v>
      </c>
      <c r="B135" s="16">
        <v>50299030</v>
      </c>
      <c r="C135" s="19">
        <v>99825</v>
      </c>
      <c r="D135" s="19">
        <v>99825</v>
      </c>
      <c r="E135" s="19">
        <v>99825</v>
      </c>
      <c r="F135" s="19">
        <f t="shared" si="12"/>
        <v>0</v>
      </c>
      <c r="G135" s="19">
        <f t="shared" si="13"/>
        <v>0</v>
      </c>
    </row>
    <row r="136" spans="1:13" x14ac:dyDescent="0.25">
      <c r="B136" s="16"/>
    </row>
    <row r="137" spans="1:13" s="17" customFormat="1" x14ac:dyDescent="0.25">
      <c r="A137" s="17" t="s">
        <v>95</v>
      </c>
      <c r="B137" s="15" t="s">
        <v>8</v>
      </c>
      <c r="C137" s="20">
        <v>1675489</v>
      </c>
      <c r="D137" s="20">
        <v>1675489</v>
      </c>
      <c r="E137" s="20">
        <v>1675489</v>
      </c>
      <c r="F137" s="20">
        <f t="shared" ref="F137:F201" si="14">C137-D137</f>
        <v>0</v>
      </c>
      <c r="G137" s="20">
        <f t="shared" ref="G137:G201" si="15">D137-E137</f>
        <v>0</v>
      </c>
      <c r="I137" s="22"/>
      <c r="J137" s="22"/>
      <c r="K137" s="22"/>
      <c r="L137" s="22"/>
      <c r="M137" s="22"/>
    </row>
    <row r="138" spans="1:13" x14ac:dyDescent="0.25">
      <c r="A138" s="5" t="s">
        <v>67</v>
      </c>
      <c r="B138" s="16">
        <v>50203010</v>
      </c>
      <c r="C138" s="19">
        <v>72989</v>
      </c>
      <c r="D138" s="19">
        <v>72989</v>
      </c>
      <c r="E138" s="19">
        <v>72989</v>
      </c>
      <c r="F138" s="19">
        <f t="shared" si="14"/>
        <v>0</v>
      </c>
      <c r="G138" s="19">
        <f t="shared" si="15"/>
        <v>0</v>
      </c>
    </row>
    <row r="139" spans="1:13" x14ac:dyDescent="0.25">
      <c r="A139" s="5" t="s">
        <v>69</v>
      </c>
      <c r="B139" s="16">
        <v>50203990</v>
      </c>
      <c r="C139" s="19">
        <v>12500</v>
      </c>
      <c r="D139" s="19">
        <v>12500</v>
      </c>
      <c r="E139" s="19">
        <v>12500</v>
      </c>
      <c r="F139" s="19">
        <f t="shared" si="14"/>
        <v>0</v>
      </c>
      <c r="G139" s="19">
        <f t="shared" si="15"/>
        <v>0</v>
      </c>
    </row>
    <row r="140" spans="1:13" x14ac:dyDescent="0.25">
      <c r="A140" s="5" t="s">
        <v>72</v>
      </c>
      <c r="B140" s="16">
        <v>50299030</v>
      </c>
      <c r="C140" s="19">
        <v>1590000</v>
      </c>
      <c r="D140" s="19">
        <v>1590000</v>
      </c>
      <c r="E140" s="19">
        <v>1590000</v>
      </c>
      <c r="F140" s="19">
        <f t="shared" si="14"/>
        <v>0</v>
      </c>
      <c r="G140" s="19">
        <f t="shared" si="15"/>
        <v>0</v>
      </c>
    </row>
    <row r="141" spans="1:13" x14ac:dyDescent="0.25">
      <c r="B141" s="16"/>
    </row>
    <row r="142" spans="1:13" s="17" customFormat="1" x14ac:dyDescent="0.25">
      <c r="A142" s="17" t="s">
        <v>97</v>
      </c>
      <c r="B142" s="15" t="s">
        <v>8</v>
      </c>
      <c r="C142" s="20">
        <v>349250</v>
      </c>
      <c r="D142" s="20">
        <v>349250</v>
      </c>
      <c r="E142" s="20">
        <v>349250</v>
      </c>
      <c r="F142" s="20">
        <f t="shared" si="14"/>
        <v>0</v>
      </c>
      <c r="G142" s="20">
        <f t="shared" si="15"/>
        <v>0</v>
      </c>
      <c r="I142" s="22"/>
      <c r="J142" s="22"/>
      <c r="K142" s="22"/>
      <c r="L142" s="22"/>
      <c r="M142" s="22"/>
    </row>
    <row r="143" spans="1:13" x14ac:dyDescent="0.25">
      <c r="A143" s="5" t="s">
        <v>66</v>
      </c>
      <c r="B143" s="16">
        <v>50202010</v>
      </c>
      <c r="C143" s="19">
        <v>15750</v>
      </c>
      <c r="D143" s="19">
        <v>15750</v>
      </c>
      <c r="E143" s="19">
        <v>15750</v>
      </c>
      <c r="F143" s="19">
        <f t="shared" si="14"/>
        <v>0</v>
      </c>
      <c r="G143" s="19">
        <f t="shared" si="15"/>
        <v>0</v>
      </c>
    </row>
    <row r="144" spans="1:13" x14ac:dyDescent="0.25">
      <c r="A144" s="5" t="s">
        <v>679</v>
      </c>
      <c r="B144" s="16">
        <v>50202010</v>
      </c>
      <c r="C144" s="19">
        <v>286750</v>
      </c>
      <c r="D144" s="19">
        <v>286750</v>
      </c>
      <c r="E144" s="19">
        <v>286750</v>
      </c>
      <c r="F144" s="19">
        <f t="shared" si="14"/>
        <v>0</v>
      </c>
      <c r="G144" s="19">
        <f t="shared" si="15"/>
        <v>0</v>
      </c>
    </row>
    <row r="145" spans="1:16384" x14ac:dyDescent="0.25">
      <c r="A145" s="5" t="s">
        <v>680</v>
      </c>
      <c r="B145" s="16">
        <v>50203990</v>
      </c>
      <c r="C145" s="19">
        <v>46750</v>
      </c>
      <c r="D145" s="19">
        <v>46750</v>
      </c>
      <c r="E145" s="19">
        <v>46750</v>
      </c>
      <c r="F145" s="19">
        <f t="shared" si="14"/>
        <v>0</v>
      </c>
      <c r="G145" s="19">
        <f t="shared" si="15"/>
        <v>0</v>
      </c>
    </row>
    <row r="146" spans="1:16384" x14ac:dyDescent="0.25">
      <c r="B146" s="16"/>
    </row>
    <row r="147" spans="1:16384" s="17" customFormat="1" x14ac:dyDescent="0.25">
      <c r="A147" s="17" t="s">
        <v>98</v>
      </c>
      <c r="B147" s="15" t="s">
        <v>8</v>
      </c>
      <c r="C147" s="20">
        <f>SUM(C150:C187)</f>
        <v>173400587.99999997</v>
      </c>
      <c r="D147" s="20">
        <f t="shared" ref="D147:G147" si="16">SUM(D150:D187)</f>
        <v>173400587.99999997</v>
      </c>
      <c r="E147" s="20">
        <f t="shared" si="16"/>
        <v>173288809.03</v>
      </c>
      <c r="F147" s="20">
        <f t="shared" si="16"/>
        <v>0</v>
      </c>
      <c r="G147" s="20">
        <f t="shared" si="16"/>
        <v>111778.97000000067</v>
      </c>
      <c r="I147" s="22"/>
      <c r="J147" s="22"/>
      <c r="K147" s="22"/>
      <c r="L147" s="22"/>
      <c r="M147" s="22"/>
    </row>
    <row r="148" spans="1:16384" s="17" customFormat="1" ht="13.5" customHeight="1" x14ac:dyDescent="0.25">
      <c r="A148" s="17" t="s">
        <v>713</v>
      </c>
      <c r="B148" s="15" t="s">
        <v>8</v>
      </c>
      <c r="C148" s="22"/>
      <c r="D148" s="22"/>
      <c r="E148" s="22"/>
      <c r="F148" s="22"/>
      <c r="G148" s="22"/>
      <c r="I148" s="22"/>
      <c r="J148" s="22"/>
      <c r="K148" s="22"/>
      <c r="L148" s="22"/>
      <c r="M148" s="22"/>
    </row>
    <row r="149" spans="1:16384" s="17" customFormat="1" x14ac:dyDescent="0.25">
      <c r="A149" s="34" t="s">
        <v>702</v>
      </c>
      <c r="B149" s="33"/>
      <c r="C149" s="33"/>
      <c r="D149" s="33"/>
      <c r="E149" s="33"/>
      <c r="F149" s="33"/>
      <c r="G149" s="33"/>
      <c r="H149" s="33"/>
      <c r="I149" s="41"/>
      <c r="J149" s="41"/>
      <c r="K149" s="41"/>
      <c r="L149" s="41"/>
      <c r="M149" s="41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  <c r="IW149" s="33"/>
      <c r="IX149" s="33"/>
      <c r="IY149" s="33"/>
      <c r="IZ149" s="33"/>
      <c r="JA149" s="33"/>
      <c r="JB149" s="33"/>
      <c r="JC149" s="33"/>
      <c r="JD149" s="33"/>
      <c r="JE149" s="33"/>
      <c r="JF149" s="33"/>
      <c r="JG149" s="33"/>
      <c r="JH149" s="33"/>
      <c r="JI149" s="33"/>
      <c r="JJ149" s="33"/>
      <c r="JK149" s="33"/>
      <c r="JL149" s="33"/>
      <c r="JM149" s="33"/>
      <c r="JN149" s="33"/>
      <c r="JO149" s="33"/>
      <c r="JP149" s="33"/>
      <c r="JQ149" s="33"/>
      <c r="JR149" s="33"/>
      <c r="JS149" s="33"/>
      <c r="JT149" s="33"/>
      <c r="JU149" s="33"/>
      <c r="JV149" s="33"/>
      <c r="JW149" s="33"/>
      <c r="JX149" s="33"/>
      <c r="JY149" s="33"/>
      <c r="JZ149" s="33"/>
      <c r="KA149" s="33"/>
      <c r="KB149" s="33"/>
      <c r="KC149" s="33"/>
      <c r="KD149" s="33"/>
      <c r="KE149" s="33"/>
      <c r="KF149" s="33"/>
      <c r="KG149" s="33"/>
      <c r="KH149" s="33"/>
      <c r="KI149" s="33"/>
      <c r="KJ149" s="33"/>
      <c r="KK149" s="33"/>
      <c r="KL149" s="33"/>
      <c r="KM149" s="33"/>
      <c r="KN149" s="33"/>
      <c r="KO149" s="33"/>
      <c r="KP149" s="33"/>
      <c r="KQ149" s="33"/>
      <c r="KR149" s="33"/>
      <c r="KS149" s="33"/>
      <c r="KT149" s="33"/>
      <c r="KU149" s="33"/>
      <c r="KV149" s="33"/>
      <c r="KW149" s="33"/>
      <c r="KX149" s="33"/>
      <c r="KY149" s="33"/>
      <c r="KZ149" s="33"/>
      <c r="LA149" s="33"/>
      <c r="LB149" s="33"/>
      <c r="LC149" s="33"/>
      <c r="LD149" s="33"/>
      <c r="LE149" s="33"/>
      <c r="LF149" s="33"/>
      <c r="LG149" s="33"/>
      <c r="LH149" s="33"/>
      <c r="LI149" s="33"/>
      <c r="LJ149" s="33"/>
      <c r="LK149" s="33"/>
      <c r="LL149" s="33"/>
      <c r="LM149" s="33"/>
      <c r="LN149" s="33"/>
      <c r="LO149" s="33"/>
      <c r="LP149" s="33"/>
      <c r="LQ149" s="33"/>
      <c r="LR149" s="33"/>
      <c r="LS149" s="33"/>
      <c r="LT149" s="33"/>
      <c r="LU149" s="33"/>
      <c r="LV149" s="33"/>
      <c r="LW149" s="33"/>
      <c r="LX149" s="33"/>
      <c r="LY149" s="33"/>
      <c r="LZ149" s="33"/>
      <c r="MA149" s="33"/>
      <c r="MB149" s="33"/>
      <c r="MC149" s="33"/>
      <c r="MD149" s="33"/>
      <c r="ME149" s="33"/>
      <c r="MF149" s="33"/>
      <c r="MG149" s="33"/>
      <c r="MH149" s="33"/>
      <c r="MI149" s="33"/>
      <c r="MJ149" s="33"/>
      <c r="MK149" s="33"/>
      <c r="ML149" s="33"/>
      <c r="MM149" s="33"/>
      <c r="MN149" s="33"/>
      <c r="MO149" s="33"/>
      <c r="MP149" s="33"/>
      <c r="MQ149" s="33"/>
      <c r="MR149" s="33"/>
      <c r="MS149" s="33"/>
      <c r="MT149" s="33"/>
      <c r="MU149" s="33"/>
      <c r="MV149" s="33"/>
      <c r="MW149" s="33"/>
      <c r="MX149" s="33"/>
      <c r="MY149" s="33"/>
      <c r="MZ149" s="33"/>
      <c r="NA149" s="33"/>
      <c r="NB149" s="33"/>
      <c r="NC149" s="33"/>
      <c r="ND149" s="33"/>
      <c r="NE149" s="33"/>
      <c r="NF149" s="33"/>
      <c r="NG149" s="33"/>
      <c r="NH149" s="33"/>
      <c r="NI149" s="33"/>
      <c r="NJ149" s="33"/>
      <c r="NK149" s="33"/>
      <c r="NL149" s="33"/>
      <c r="NM149" s="33"/>
      <c r="NN149" s="33"/>
      <c r="NO149" s="33"/>
      <c r="NP149" s="33"/>
      <c r="NQ149" s="33"/>
      <c r="NR149" s="33"/>
      <c r="NS149" s="33"/>
      <c r="NT149" s="33"/>
      <c r="NU149" s="33"/>
      <c r="NV149" s="33"/>
      <c r="NW149" s="33"/>
      <c r="NX149" s="33"/>
      <c r="NY149" s="33"/>
      <c r="NZ149" s="33"/>
      <c r="OA149" s="33"/>
      <c r="OB149" s="33"/>
      <c r="OC149" s="33"/>
      <c r="OD149" s="33"/>
      <c r="OE149" s="33"/>
      <c r="OF149" s="33"/>
      <c r="OG149" s="33"/>
      <c r="OH149" s="33"/>
      <c r="OI149" s="33"/>
      <c r="OJ149" s="33"/>
      <c r="OK149" s="33"/>
      <c r="OL149" s="33"/>
      <c r="OM149" s="33"/>
      <c r="ON149" s="33"/>
      <c r="OO149" s="33"/>
      <c r="OP149" s="33"/>
      <c r="OQ149" s="33"/>
      <c r="OR149" s="33"/>
      <c r="OS149" s="33"/>
      <c r="OT149" s="33"/>
      <c r="OU149" s="33"/>
      <c r="OV149" s="33"/>
      <c r="OW149" s="33"/>
      <c r="OX149" s="33"/>
      <c r="OY149" s="33"/>
      <c r="OZ149" s="33"/>
      <c r="PA149" s="33"/>
      <c r="PB149" s="33"/>
      <c r="PC149" s="33"/>
      <c r="PD149" s="33"/>
      <c r="PE149" s="33"/>
      <c r="PF149" s="33"/>
      <c r="PG149" s="33"/>
      <c r="PH149" s="33"/>
      <c r="PI149" s="33"/>
      <c r="PJ149" s="33"/>
      <c r="PK149" s="33"/>
      <c r="PL149" s="33"/>
      <c r="PM149" s="33"/>
      <c r="PN149" s="33"/>
      <c r="PO149" s="33"/>
      <c r="PP149" s="33"/>
      <c r="PQ149" s="33"/>
      <c r="PR149" s="33"/>
      <c r="PS149" s="33"/>
      <c r="PT149" s="33"/>
      <c r="PU149" s="33"/>
      <c r="PV149" s="33"/>
      <c r="PW149" s="33"/>
      <c r="PX149" s="33"/>
      <c r="PY149" s="33"/>
      <c r="PZ149" s="33"/>
      <c r="QA149" s="33"/>
      <c r="QB149" s="33"/>
      <c r="QC149" s="33"/>
      <c r="QD149" s="33"/>
      <c r="QE149" s="33"/>
      <c r="QF149" s="33"/>
      <c r="QG149" s="33"/>
      <c r="QH149" s="33"/>
      <c r="QI149" s="33"/>
      <c r="QJ149" s="33"/>
      <c r="QK149" s="33"/>
      <c r="QL149" s="33"/>
      <c r="QM149" s="33"/>
      <c r="QN149" s="33"/>
      <c r="QO149" s="33"/>
      <c r="QP149" s="33"/>
      <c r="QQ149" s="33"/>
      <c r="QR149" s="33"/>
      <c r="QS149" s="33"/>
      <c r="QT149" s="33"/>
      <c r="QU149" s="33"/>
      <c r="QV149" s="33"/>
      <c r="QW149" s="33"/>
      <c r="QX149" s="33"/>
      <c r="QY149" s="33"/>
      <c r="QZ149" s="33"/>
      <c r="RA149" s="33"/>
      <c r="RB149" s="33"/>
      <c r="RC149" s="33"/>
      <c r="RD149" s="33"/>
      <c r="RE149" s="33"/>
      <c r="RF149" s="33"/>
      <c r="RG149" s="33"/>
      <c r="RH149" s="33"/>
      <c r="RI149" s="33"/>
      <c r="RJ149" s="33"/>
      <c r="RK149" s="33"/>
      <c r="RL149" s="33"/>
      <c r="RM149" s="33"/>
      <c r="RN149" s="33"/>
      <c r="RO149" s="33"/>
      <c r="RP149" s="33"/>
      <c r="RQ149" s="33"/>
      <c r="RR149" s="33"/>
      <c r="RS149" s="33"/>
      <c r="RT149" s="33"/>
      <c r="RU149" s="33"/>
      <c r="RV149" s="33"/>
      <c r="RW149" s="33"/>
      <c r="RX149" s="33"/>
      <c r="RY149" s="33"/>
      <c r="RZ149" s="33"/>
      <c r="SA149" s="33"/>
      <c r="SB149" s="33"/>
      <c r="SC149" s="33"/>
      <c r="SD149" s="33"/>
      <c r="SE149" s="33"/>
      <c r="SF149" s="33"/>
      <c r="SG149" s="33"/>
      <c r="SH149" s="33"/>
      <c r="SI149" s="33"/>
      <c r="SJ149" s="33"/>
      <c r="SK149" s="33"/>
      <c r="SL149" s="33"/>
      <c r="SM149" s="33"/>
      <c r="SN149" s="33"/>
      <c r="SO149" s="33"/>
      <c r="SP149" s="33"/>
      <c r="SQ149" s="33"/>
      <c r="SR149" s="33"/>
      <c r="SS149" s="33"/>
      <c r="ST149" s="33"/>
      <c r="SU149" s="33"/>
      <c r="SV149" s="33"/>
      <c r="SW149" s="33"/>
      <c r="SX149" s="33"/>
      <c r="SY149" s="33"/>
      <c r="SZ149" s="33"/>
      <c r="TA149" s="33"/>
      <c r="TB149" s="33"/>
      <c r="TC149" s="33"/>
      <c r="TD149" s="33"/>
      <c r="TE149" s="33"/>
      <c r="TF149" s="33"/>
      <c r="TG149" s="33"/>
      <c r="TH149" s="33"/>
      <c r="TI149" s="33"/>
      <c r="TJ149" s="33"/>
      <c r="TK149" s="33"/>
      <c r="TL149" s="33"/>
      <c r="TM149" s="33"/>
      <c r="TN149" s="33"/>
      <c r="TO149" s="33"/>
      <c r="TP149" s="33"/>
      <c r="TQ149" s="33"/>
      <c r="TR149" s="33"/>
      <c r="TS149" s="33"/>
      <c r="TT149" s="33"/>
      <c r="TU149" s="33"/>
      <c r="TV149" s="33"/>
      <c r="TW149" s="33"/>
      <c r="TX149" s="33"/>
      <c r="TY149" s="33"/>
      <c r="TZ149" s="33"/>
      <c r="UA149" s="33"/>
      <c r="UB149" s="33"/>
      <c r="UC149" s="33"/>
      <c r="UD149" s="33"/>
      <c r="UE149" s="33"/>
      <c r="UF149" s="33"/>
      <c r="UG149" s="33"/>
      <c r="UH149" s="33"/>
      <c r="UI149" s="33"/>
      <c r="UJ149" s="33"/>
      <c r="UK149" s="33"/>
      <c r="UL149" s="33"/>
      <c r="UM149" s="33"/>
      <c r="UN149" s="33"/>
      <c r="UO149" s="33"/>
      <c r="UP149" s="33"/>
      <c r="UQ149" s="33"/>
      <c r="UR149" s="33"/>
      <c r="US149" s="33"/>
      <c r="UT149" s="33"/>
      <c r="UU149" s="33"/>
      <c r="UV149" s="33"/>
      <c r="UW149" s="33"/>
      <c r="UX149" s="33"/>
      <c r="UY149" s="33"/>
      <c r="UZ149" s="33"/>
      <c r="VA149" s="33"/>
      <c r="VB149" s="33"/>
      <c r="VC149" s="33"/>
      <c r="VD149" s="33"/>
      <c r="VE149" s="33"/>
      <c r="VF149" s="33"/>
      <c r="VG149" s="33"/>
      <c r="VH149" s="33"/>
      <c r="VI149" s="33"/>
      <c r="VJ149" s="33"/>
      <c r="VK149" s="33"/>
      <c r="VL149" s="33"/>
      <c r="VM149" s="33"/>
      <c r="VN149" s="33"/>
      <c r="VO149" s="33"/>
      <c r="VP149" s="33"/>
      <c r="VQ149" s="33"/>
      <c r="VR149" s="33"/>
      <c r="VS149" s="33"/>
      <c r="VT149" s="33"/>
      <c r="VU149" s="33"/>
      <c r="VV149" s="33"/>
      <c r="VW149" s="33"/>
      <c r="VX149" s="33"/>
      <c r="VY149" s="33"/>
      <c r="VZ149" s="33"/>
      <c r="WA149" s="33"/>
      <c r="WB149" s="33"/>
      <c r="WC149" s="33"/>
      <c r="WD149" s="33"/>
      <c r="WE149" s="33"/>
      <c r="WF149" s="33"/>
      <c r="WG149" s="33"/>
      <c r="WH149" s="33"/>
      <c r="WI149" s="33"/>
      <c r="WJ149" s="33"/>
      <c r="WK149" s="33"/>
      <c r="WL149" s="33"/>
      <c r="WM149" s="33"/>
      <c r="WN149" s="33"/>
      <c r="WO149" s="33"/>
      <c r="WP149" s="33"/>
      <c r="WQ149" s="33"/>
      <c r="WR149" s="33"/>
      <c r="WS149" s="33"/>
      <c r="WT149" s="33"/>
      <c r="WU149" s="33"/>
      <c r="WV149" s="33"/>
      <c r="WW149" s="33"/>
      <c r="WX149" s="33"/>
      <c r="WY149" s="33"/>
      <c r="WZ149" s="33"/>
      <c r="XA149" s="33"/>
      <c r="XB149" s="33"/>
      <c r="XC149" s="33"/>
      <c r="XD149" s="33"/>
      <c r="XE149" s="33"/>
      <c r="XF149" s="33"/>
      <c r="XG149" s="33"/>
      <c r="XH149" s="33"/>
      <c r="XI149" s="33"/>
      <c r="XJ149" s="33"/>
      <c r="XK149" s="33"/>
      <c r="XL149" s="33"/>
      <c r="XM149" s="33"/>
      <c r="XN149" s="33"/>
      <c r="XO149" s="33"/>
      <c r="XP149" s="33"/>
      <c r="XQ149" s="33"/>
      <c r="XR149" s="33"/>
      <c r="XS149" s="33"/>
      <c r="XT149" s="33"/>
      <c r="XU149" s="33"/>
      <c r="XV149" s="33"/>
      <c r="XW149" s="33"/>
      <c r="XX149" s="33"/>
      <c r="XY149" s="33"/>
      <c r="XZ149" s="33"/>
      <c r="YA149" s="33"/>
      <c r="YB149" s="33"/>
      <c r="YC149" s="33"/>
      <c r="YD149" s="33"/>
      <c r="YE149" s="33"/>
      <c r="YF149" s="33"/>
      <c r="YG149" s="33"/>
      <c r="YH149" s="33"/>
      <c r="YI149" s="33"/>
      <c r="YJ149" s="33"/>
      <c r="YK149" s="33"/>
      <c r="YL149" s="33"/>
      <c r="YM149" s="33"/>
      <c r="YN149" s="33"/>
      <c r="YO149" s="33"/>
      <c r="YP149" s="33"/>
      <c r="YQ149" s="33"/>
      <c r="YR149" s="33"/>
      <c r="YS149" s="33"/>
      <c r="YT149" s="33"/>
      <c r="YU149" s="33"/>
      <c r="YV149" s="33"/>
      <c r="YW149" s="33"/>
      <c r="YX149" s="33"/>
      <c r="YY149" s="33"/>
      <c r="YZ149" s="33"/>
      <c r="ZA149" s="33"/>
      <c r="ZB149" s="33"/>
      <c r="ZC149" s="33"/>
      <c r="ZD149" s="33"/>
      <c r="ZE149" s="33"/>
      <c r="ZF149" s="33"/>
      <c r="ZG149" s="33"/>
      <c r="ZH149" s="33"/>
      <c r="ZI149" s="33"/>
      <c r="ZJ149" s="33"/>
      <c r="ZK149" s="33"/>
      <c r="ZL149" s="33"/>
      <c r="ZM149" s="33"/>
      <c r="ZN149" s="33"/>
      <c r="ZO149" s="33"/>
      <c r="ZP149" s="33"/>
      <c r="ZQ149" s="33"/>
      <c r="ZR149" s="33"/>
      <c r="ZS149" s="33"/>
      <c r="ZT149" s="33"/>
      <c r="ZU149" s="33"/>
      <c r="ZV149" s="33"/>
      <c r="ZW149" s="33"/>
      <c r="ZX149" s="33"/>
      <c r="ZY149" s="33"/>
      <c r="ZZ149" s="33"/>
      <c r="AAA149" s="33"/>
      <c r="AAB149" s="33"/>
      <c r="AAC149" s="33"/>
      <c r="AAD149" s="33"/>
      <c r="AAE149" s="33"/>
      <c r="AAF149" s="33"/>
      <c r="AAG149" s="33"/>
      <c r="AAH149" s="33"/>
      <c r="AAI149" s="33"/>
      <c r="AAJ149" s="33"/>
      <c r="AAK149" s="33"/>
      <c r="AAL149" s="33"/>
      <c r="AAM149" s="33"/>
      <c r="AAN149" s="33"/>
      <c r="AAO149" s="33"/>
      <c r="AAP149" s="33"/>
      <c r="AAQ149" s="33"/>
      <c r="AAR149" s="33"/>
      <c r="AAS149" s="33"/>
      <c r="AAT149" s="33"/>
      <c r="AAU149" s="33"/>
      <c r="AAV149" s="33"/>
      <c r="AAW149" s="33"/>
      <c r="AAX149" s="33"/>
      <c r="AAY149" s="33"/>
      <c r="AAZ149" s="33"/>
      <c r="ABA149" s="33"/>
      <c r="ABB149" s="33"/>
      <c r="ABC149" s="33"/>
      <c r="ABD149" s="33"/>
      <c r="ABE149" s="33"/>
      <c r="ABF149" s="33"/>
      <c r="ABG149" s="33"/>
      <c r="ABH149" s="33"/>
      <c r="ABI149" s="33"/>
      <c r="ABJ149" s="33"/>
      <c r="ABK149" s="33"/>
      <c r="ABL149" s="33"/>
      <c r="ABM149" s="33"/>
      <c r="ABN149" s="33"/>
      <c r="ABO149" s="33"/>
      <c r="ABP149" s="33"/>
      <c r="ABQ149" s="33"/>
      <c r="ABR149" s="33"/>
      <c r="ABS149" s="33"/>
      <c r="ABT149" s="33"/>
      <c r="ABU149" s="33"/>
      <c r="ABV149" s="33"/>
      <c r="ABW149" s="33"/>
      <c r="ABX149" s="33"/>
      <c r="ABY149" s="33"/>
      <c r="ABZ149" s="33"/>
      <c r="ACA149" s="33"/>
      <c r="ACB149" s="33"/>
      <c r="ACC149" s="33"/>
      <c r="ACD149" s="33"/>
      <c r="ACE149" s="33"/>
      <c r="ACF149" s="33"/>
      <c r="ACG149" s="33"/>
      <c r="ACH149" s="33"/>
      <c r="ACI149" s="33"/>
      <c r="ACJ149" s="33"/>
      <c r="ACK149" s="33"/>
      <c r="ACL149" s="33"/>
      <c r="ACM149" s="33"/>
      <c r="ACN149" s="33"/>
      <c r="ACO149" s="33"/>
      <c r="ACP149" s="33"/>
      <c r="ACQ149" s="33"/>
      <c r="ACR149" s="33"/>
      <c r="ACS149" s="33"/>
      <c r="ACT149" s="33"/>
      <c r="ACU149" s="33"/>
      <c r="ACV149" s="33"/>
      <c r="ACW149" s="33"/>
      <c r="ACX149" s="33"/>
      <c r="ACY149" s="33"/>
      <c r="ACZ149" s="33"/>
      <c r="ADA149" s="33"/>
      <c r="ADB149" s="33"/>
      <c r="ADC149" s="33"/>
      <c r="ADD149" s="33"/>
      <c r="ADE149" s="33"/>
      <c r="ADF149" s="33"/>
      <c r="ADG149" s="33"/>
      <c r="ADH149" s="33"/>
      <c r="ADI149" s="33"/>
      <c r="ADJ149" s="33"/>
      <c r="ADK149" s="33"/>
      <c r="ADL149" s="33"/>
      <c r="ADM149" s="33"/>
      <c r="ADN149" s="33"/>
      <c r="ADO149" s="33"/>
      <c r="ADP149" s="33"/>
      <c r="ADQ149" s="33"/>
      <c r="ADR149" s="33"/>
      <c r="ADS149" s="33"/>
      <c r="ADT149" s="33"/>
      <c r="ADU149" s="33"/>
      <c r="ADV149" s="33"/>
      <c r="ADW149" s="33"/>
      <c r="ADX149" s="33"/>
      <c r="ADY149" s="33"/>
      <c r="ADZ149" s="33"/>
      <c r="AEA149" s="33"/>
      <c r="AEB149" s="33"/>
      <c r="AEC149" s="33"/>
      <c r="AED149" s="33"/>
      <c r="AEE149" s="33"/>
      <c r="AEF149" s="33"/>
      <c r="AEG149" s="33"/>
      <c r="AEH149" s="33"/>
      <c r="AEI149" s="33"/>
      <c r="AEJ149" s="33"/>
      <c r="AEK149" s="33"/>
      <c r="AEL149" s="33"/>
      <c r="AEM149" s="33"/>
      <c r="AEN149" s="33"/>
      <c r="AEO149" s="33"/>
      <c r="AEP149" s="33"/>
      <c r="AEQ149" s="33"/>
      <c r="AER149" s="33"/>
      <c r="AES149" s="33"/>
      <c r="AET149" s="33"/>
      <c r="AEU149" s="33"/>
      <c r="AEV149" s="33"/>
      <c r="AEW149" s="33"/>
      <c r="AEX149" s="33"/>
      <c r="AEY149" s="33"/>
      <c r="AEZ149" s="33"/>
      <c r="AFA149" s="33"/>
      <c r="AFB149" s="33"/>
      <c r="AFC149" s="33"/>
      <c r="AFD149" s="33"/>
      <c r="AFE149" s="33"/>
      <c r="AFF149" s="33"/>
      <c r="AFG149" s="33"/>
      <c r="AFH149" s="33"/>
      <c r="AFI149" s="33"/>
      <c r="AFJ149" s="33"/>
      <c r="AFK149" s="33"/>
      <c r="AFL149" s="33"/>
      <c r="AFM149" s="33"/>
      <c r="AFN149" s="33"/>
      <c r="AFO149" s="33"/>
      <c r="AFP149" s="33"/>
      <c r="AFQ149" s="33"/>
      <c r="AFR149" s="33"/>
      <c r="AFS149" s="33"/>
      <c r="AFT149" s="33"/>
      <c r="AFU149" s="33"/>
      <c r="AFV149" s="33"/>
      <c r="AFW149" s="33"/>
      <c r="AFX149" s="33"/>
      <c r="AFY149" s="33"/>
      <c r="AFZ149" s="33"/>
      <c r="AGA149" s="33"/>
      <c r="AGB149" s="33"/>
      <c r="AGC149" s="33"/>
      <c r="AGD149" s="33"/>
      <c r="AGE149" s="33"/>
      <c r="AGF149" s="33"/>
      <c r="AGG149" s="33"/>
      <c r="AGH149" s="33"/>
      <c r="AGI149" s="33"/>
      <c r="AGJ149" s="33"/>
      <c r="AGK149" s="33"/>
      <c r="AGL149" s="33"/>
      <c r="AGM149" s="33"/>
      <c r="AGN149" s="33"/>
      <c r="AGO149" s="33"/>
      <c r="AGP149" s="33"/>
      <c r="AGQ149" s="33"/>
      <c r="AGR149" s="33"/>
      <c r="AGS149" s="33"/>
      <c r="AGT149" s="33"/>
      <c r="AGU149" s="33"/>
      <c r="AGV149" s="33"/>
      <c r="AGW149" s="33"/>
      <c r="AGX149" s="33"/>
      <c r="AGY149" s="33"/>
      <c r="AGZ149" s="33"/>
      <c r="AHA149" s="33"/>
      <c r="AHB149" s="33"/>
      <c r="AHC149" s="33"/>
      <c r="AHD149" s="33"/>
      <c r="AHE149" s="33"/>
      <c r="AHF149" s="33"/>
      <c r="AHG149" s="33"/>
      <c r="AHH149" s="33"/>
      <c r="AHI149" s="33"/>
      <c r="AHJ149" s="33"/>
      <c r="AHK149" s="33"/>
      <c r="AHL149" s="33"/>
      <c r="AHM149" s="33"/>
      <c r="AHN149" s="33"/>
      <c r="AHO149" s="33"/>
      <c r="AHP149" s="33"/>
      <c r="AHQ149" s="33"/>
      <c r="AHR149" s="33"/>
      <c r="AHS149" s="33"/>
      <c r="AHT149" s="33"/>
      <c r="AHU149" s="33"/>
      <c r="AHV149" s="33"/>
      <c r="AHW149" s="33"/>
      <c r="AHX149" s="33"/>
      <c r="AHY149" s="33"/>
      <c r="AHZ149" s="33"/>
      <c r="AIA149" s="33"/>
      <c r="AIB149" s="33"/>
      <c r="AIC149" s="33"/>
      <c r="AID149" s="33"/>
      <c r="AIE149" s="33"/>
      <c r="AIF149" s="33"/>
      <c r="AIG149" s="33"/>
      <c r="AIH149" s="33"/>
      <c r="AII149" s="33"/>
      <c r="AIJ149" s="33"/>
      <c r="AIK149" s="33"/>
      <c r="AIL149" s="33"/>
      <c r="AIM149" s="33"/>
      <c r="AIN149" s="33"/>
      <c r="AIO149" s="33"/>
      <c r="AIP149" s="33"/>
      <c r="AIQ149" s="33"/>
      <c r="AIR149" s="33"/>
      <c r="AIS149" s="33"/>
      <c r="AIT149" s="33"/>
      <c r="AIU149" s="33"/>
      <c r="AIV149" s="33"/>
      <c r="AIW149" s="33"/>
      <c r="AIX149" s="33"/>
      <c r="AIY149" s="33"/>
      <c r="AIZ149" s="33"/>
      <c r="AJA149" s="33"/>
      <c r="AJB149" s="33"/>
      <c r="AJC149" s="33"/>
      <c r="AJD149" s="33"/>
      <c r="AJE149" s="33"/>
      <c r="AJF149" s="33"/>
      <c r="AJG149" s="33"/>
      <c r="AJH149" s="33"/>
      <c r="AJI149" s="33"/>
      <c r="AJJ149" s="33"/>
      <c r="AJK149" s="33"/>
      <c r="AJL149" s="33"/>
      <c r="AJM149" s="33"/>
      <c r="AJN149" s="33"/>
      <c r="AJO149" s="33"/>
      <c r="AJP149" s="33"/>
      <c r="AJQ149" s="33"/>
      <c r="AJR149" s="33"/>
      <c r="AJS149" s="33"/>
      <c r="AJT149" s="33"/>
      <c r="AJU149" s="33"/>
      <c r="AJV149" s="33"/>
      <c r="AJW149" s="33"/>
      <c r="AJX149" s="33"/>
      <c r="AJY149" s="33"/>
      <c r="AJZ149" s="33"/>
      <c r="AKA149" s="33"/>
      <c r="AKB149" s="33"/>
      <c r="AKC149" s="33"/>
      <c r="AKD149" s="33"/>
      <c r="AKE149" s="33"/>
      <c r="AKF149" s="33"/>
      <c r="AKG149" s="33"/>
      <c r="AKH149" s="33"/>
      <c r="AKI149" s="33"/>
      <c r="AKJ149" s="33"/>
      <c r="AKK149" s="33"/>
      <c r="AKL149" s="33"/>
      <c r="AKM149" s="33"/>
      <c r="AKN149" s="33"/>
      <c r="AKO149" s="33"/>
      <c r="AKP149" s="33"/>
      <c r="AKQ149" s="33"/>
      <c r="AKR149" s="33"/>
      <c r="AKS149" s="33"/>
      <c r="AKT149" s="33"/>
      <c r="AKU149" s="33"/>
      <c r="AKV149" s="33"/>
      <c r="AKW149" s="33"/>
      <c r="AKX149" s="33"/>
      <c r="AKY149" s="33"/>
      <c r="AKZ149" s="33"/>
      <c r="ALA149" s="33"/>
      <c r="ALB149" s="33"/>
      <c r="ALC149" s="33"/>
      <c r="ALD149" s="33"/>
      <c r="ALE149" s="33"/>
      <c r="ALF149" s="33"/>
      <c r="ALG149" s="33"/>
      <c r="ALH149" s="33"/>
      <c r="ALI149" s="33"/>
      <c r="ALJ149" s="33"/>
      <c r="ALK149" s="33"/>
      <c r="ALL149" s="33"/>
      <c r="ALM149" s="33"/>
      <c r="ALN149" s="33"/>
      <c r="ALO149" s="33"/>
      <c r="ALP149" s="33"/>
      <c r="ALQ149" s="33"/>
      <c r="ALR149" s="33"/>
      <c r="ALS149" s="33"/>
      <c r="ALT149" s="33"/>
      <c r="ALU149" s="33"/>
      <c r="ALV149" s="33"/>
      <c r="ALW149" s="33"/>
      <c r="ALX149" s="33"/>
      <c r="ALY149" s="33"/>
      <c r="ALZ149" s="33"/>
      <c r="AMA149" s="33"/>
      <c r="AMB149" s="33"/>
      <c r="AMC149" s="33"/>
      <c r="AMD149" s="33"/>
      <c r="AME149" s="33"/>
      <c r="AMF149" s="33"/>
      <c r="AMG149" s="33"/>
      <c r="AMH149" s="33"/>
      <c r="AMI149" s="33"/>
      <c r="AMJ149" s="33"/>
      <c r="AMK149" s="33"/>
      <c r="AML149" s="33"/>
      <c r="AMM149" s="33"/>
      <c r="AMN149" s="33"/>
      <c r="AMO149" s="33"/>
      <c r="AMP149" s="33"/>
      <c r="AMQ149" s="33"/>
      <c r="AMR149" s="33"/>
      <c r="AMS149" s="33"/>
      <c r="AMT149" s="33"/>
      <c r="AMU149" s="33"/>
      <c r="AMV149" s="33"/>
      <c r="AMW149" s="33"/>
      <c r="AMX149" s="33"/>
      <c r="AMY149" s="33"/>
      <c r="AMZ149" s="33"/>
      <c r="ANA149" s="33"/>
      <c r="ANB149" s="33"/>
      <c r="ANC149" s="33"/>
      <c r="AND149" s="33"/>
      <c r="ANE149" s="33"/>
      <c r="ANF149" s="33"/>
      <c r="ANG149" s="33"/>
      <c r="ANH149" s="33"/>
      <c r="ANI149" s="33"/>
      <c r="ANJ149" s="33"/>
      <c r="ANK149" s="33"/>
      <c r="ANL149" s="33"/>
      <c r="ANM149" s="33"/>
      <c r="ANN149" s="33"/>
      <c r="ANO149" s="33"/>
      <c r="ANP149" s="33"/>
      <c r="ANQ149" s="33"/>
      <c r="ANR149" s="33"/>
      <c r="ANS149" s="33"/>
      <c r="ANT149" s="33"/>
      <c r="ANU149" s="33"/>
      <c r="ANV149" s="33"/>
      <c r="ANW149" s="33"/>
      <c r="ANX149" s="33"/>
      <c r="ANY149" s="33"/>
      <c r="ANZ149" s="33"/>
      <c r="AOA149" s="33"/>
      <c r="AOB149" s="33"/>
      <c r="AOC149" s="33"/>
      <c r="AOD149" s="33"/>
      <c r="AOE149" s="33"/>
      <c r="AOF149" s="33"/>
      <c r="AOG149" s="33"/>
      <c r="AOH149" s="33"/>
      <c r="AOI149" s="33"/>
      <c r="AOJ149" s="33"/>
      <c r="AOK149" s="33"/>
      <c r="AOL149" s="33"/>
      <c r="AOM149" s="33"/>
      <c r="AON149" s="33"/>
      <c r="AOO149" s="33"/>
      <c r="AOP149" s="33"/>
      <c r="AOQ149" s="33"/>
      <c r="AOR149" s="33"/>
      <c r="AOS149" s="33"/>
      <c r="AOT149" s="33"/>
      <c r="AOU149" s="33"/>
      <c r="AOV149" s="33"/>
      <c r="AOW149" s="33"/>
      <c r="AOX149" s="33"/>
      <c r="AOY149" s="33"/>
      <c r="AOZ149" s="33"/>
      <c r="APA149" s="33"/>
      <c r="APB149" s="33"/>
      <c r="APC149" s="33"/>
      <c r="APD149" s="33"/>
      <c r="APE149" s="33"/>
      <c r="APF149" s="33"/>
      <c r="APG149" s="33"/>
      <c r="APH149" s="33"/>
      <c r="API149" s="33"/>
      <c r="APJ149" s="33"/>
      <c r="APK149" s="33"/>
      <c r="APL149" s="33"/>
      <c r="APM149" s="33"/>
      <c r="APN149" s="33"/>
      <c r="APO149" s="33"/>
      <c r="APP149" s="33"/>
      <c r="APQ149" s="33"/>
      <c r="APR149" s="33"/>
      <c r="APS149" s="33"/>
      <c r="APT149" s="33"/>
      <c r="APU149" s="33"/>
      <c r="APV149" s="33"/>
      <c r="APW149" s="33"/>
      <c r="APX149" s="33"/>
      <c r="APY149" s="33"/>
      <c r="APZ149" s="33"/>
      <c r="AQA149" s="33"/>
      <c r="AQB149" s="33"/>
      <c r="AQC149" s="33"/>
      <c r="AQD149" s="33"/>
      <c r="AQE149" s="33"/>
      <c r="AQF149" s="33"/>
      <c r="AQG149" s="33"/>
      <c r="AQH149" s="33"/>
      <c r="AQI149" s="33"/>
      <c r="AQJ149" s="33"/>
      <c r="AQK149" s="33"/>
      <c r="AQL149" s="33"/>
      <c r="AQM149" s="33"/>
      <c r="AQN149" s="33"/>
      <c r="AQO149" s="33"/>
      <c r="AQP149" s="33"/>
      <c r="AQQ149" s="33"/>
      <c r="AQR149" s="33"/>
      <c r="AQS149" s="33"/>
      <c r="AQT149" s="33"/>
      <c r="AQU149" s="33"/>
      <c r="AQV149" s="33"/>
      <c r="AQW149" s="33"/>
      <c r="AQX149" s="33"/>
      <c r="AQY149" s="33"/>
      <c r="AQZ149" s="33"/>
      <c r="ARA149" s="33"/>
      <c r="ARB149" s="33"/>
      <c r="ARC149" s="33"/>
      <c r="ARD149" s="33"/>
      <c r="ARE149" s="33"/>
      <c r="ARF149" s="33"/>
      <c r="ARG149" s="33"/>
      <c r="ARH149" s="33"/>
      <c r="ARI149" s="33"/>
      <c r="ARJ149" s="33"/>
      <c r="ARK149" s="33"/>
      <c r="ARL149" s="33"/>
      <c r="ARM149" s="33"/>
      <c r="ARN149" s="33"/>
      <c r="ARO149" s="33"/>
      <c r="ARP149" s="33"/>
      <c r="ARQ149" s="33"/>
      <c r="ARR149" s="33"/>
      <c r="ARS149" s="33"/>
      <c r="ART149" s="33"/>
      <c r="ARU149" s="33"/>
      <c r="ARV149" s="33"/>
      <c r="ARW149" s="33"/>
      <c r="ARX149" s="33"/>
      <c r="ARY149" s="33"/>
      <c r="ARZ149" s="33"/>
      <c r="ASA149" s="33"/>
      <c r="ASB149" s="33"/>
      <c r="ASC149" s="33"/>
      <c r="ASD149" s="33"/>
      <c r="ASE149" s="33"/>
      <c r="ASF149" s="33"/>
      <c r="ASG149" s="33"/>
      <c r="ASH149" s="33"/>
      <c r="ASI149" s="33"/>
      <c r="ASJ149" s="33"/>
      <c r="ASK149" s="33"/>
      <c r="ASL149" s="33"/>
      <c r="ASM149" s="33"/>
      <c r="ASN149" s="33"/>
      <c r="ASO149" s="33"/>
      <c r="ASP149" s="33"/>
      <c r="ASQ149" s="33"/>
      <c r="ASR149" s="33"/>
      <c r="ASS149" s="33"/>
      <c r="AST149" s="33"/>
      <c r="ASU149" s="33"/>
      <c r="ASV149" s="33"/>
      <c r="ASW149" s="33"/>
      <c r="ASX149" s="33"/>
      <c r="ASY149" s="33"/>
      <c r="ASZ149" s="33"/>
      <c r="ATA149" s="33"/>
      <c r="ATB149" s="33"/>
      <c r="ATC149" s="33"/>
      <c r="ATD149" s="33"/>
      <c r="ATE149" s="33"/>
      <c r="ATF149" s="33"/>
      <c r="ATG149" s="33"/>
      <c r="ATH149" s="33"/>
      <c r="ATI149" s="33"/>
      <c r="ATJ149" s="33"/>
      <c r="ATK149" s="33"/>
      <c r="ATL149" s="33"/>
      <c r="ATM149" s="33"/>
      <c r="ATN149" s="33"/>
      <c r="ATO149" s="33"/>
      <c r="ATP149" s="33"/>
      <c r="ATQ149" s="33"/>
      <c r="ATR149" s="33"/>
      <c r="ATS149" s="33"/>
      <c r="ATT149" s="33"/>
      <c r="ATU149" s="33"/>
      <c r="ATV149" s="33"/>
      <c r="ATW149" s="33"/>
      <c r="ATX149" s="33"/>
      <c r="ATY149" s="33"/>
      <c r="ATZ149" s="33"/>
      <c r="AUA149" s="33"/>
      <c r="AUB149" s="33"/>
      <c r="AUC149" s="33"/>
      <c r="AUD149" s="33"/>
      <c r="AUE149" s="33"/>
      <c r="AUF149" s="33"/>
      <c r="AUG149" s="33"/>
      <c r="AUH149" s="33"/>
      <c r="AUI149" s="33"/>
      <c r="AUJ149" s="33"/>
      <c r="AUK149" s="33"/>
      <c r="AUL149" s="33"/>
      <c r="AUM149" s="33"/>
      <c r="AUN149" s="33"/>
      <c r="AUO149" s="33"/>
      <c r="AUP149" s="33"/>
      <c r="AUQ149" s="33"/>
      <c r="AUR149" s="33"/>
      <c r="AUS149" s="33"/>
      <c r="AUT149" s="33"/>
      <c r="AUU149" s="33"/>
      <c r="AUV149" s="33"/>
      <c r="AUW149" s="33"/>
      <c r="AUX149" s="33"/>
      <c r="AUY149" s="33"/>
      <c r="AUZ149" s="33"/>
      <c r="AVA149" s="33"/>
      <c r="AVB149" s="33"/>
      <c r="AVC149" s="33"/>
      <c r="AVD149" s="33"/>
      <c r="AVE149" s="33"/>
      <c r="AVF149" s="33"/>
      <c r="AVG149" s="33"/>
      <c r="AVH149" s="33"/>
      <c r="AVI149" s="33"/>
      <c r="AVJ149" s="33"/>
      <c r="AVK149" s="33"/>
      <c r="AVL149" s="33"/>
      <c r="AVM149" s="33"/>
      <c r="AVN149" s="33"/>
      <c r="AVO149" s="33"/>
      <c r="AVP149" s="33"/>
      <c r="AVQ149" s="33"/>
      <c r="AVR149" s="33"/>
      <c r="AVS149" s="33"/>
      <c r="AVT149" s="33"/>
      <c r="AVU149" s="33"/>
      <c r="AVV149" s="33"/>
      <c r="AVW149" s="33"/>
      <c r="AVX149" s="33"/>
      <c r="AVY149" s="33"/>
      <c r="AVZ149" s="33"/>
      <c r="AWA149" s="33"/>
      <c r="AWB149" s="33"/>
      <c r="AWC149" s="33"/>
      <c r="AWD149" s="33"/>
      <c r="AWE149" s="33"/>
      <c r="AWF149" s="33"/>
      <c r="AWG149" s="33"/>
      <c r="AWH149" s="33"/>
      <c r="AWI149" s="33"/>
      <c r="AWJ149" s="33"/>
      <c r="AWK149" s="33"/>
      <c r="AWL149" s="33"/>
      <c r="AWM149" s="33"/>
      <c r="AWN149" s="33"/>
      <c r="AWO149" s="33"/>
      <c r="AWP149" s="33"/>
      <c r="AWQ149" s="33"/>
      <c r="AWR149" s="33"/>
      <c r="AWS149" s="33"/>
      <c r="AWT149" s="33"/>
      <c r="AWU149" s="33"/>
      <c r="AWV149" s="33"/>
      <c r="AWW149" s="33"/>
      <c r="AWX149" s="33"/>
      <c r="AWY149" s="33"/>
      <c r="AWZ149" s="33"/>
      <c r="AXA149" s="33"/>
      <c r="AXB149" s="33"/>
      <c r="AXC149" s="33"/>
      <c r="AXD149" s="33"/>
      <c r="AXE149" s="33"/>
      <c r="AXF149" s="33"/>
      <c r="AXG149" s="33"/>
      <c r="AXH149" s="33"/>
      <c r="AXI149" s="33"/>
      <c r="AXJ149" s="33"/>
      <c r="AXK149" s="33"/>
      <c r="AXL149" s="33"/>
      <c r="AXM149" s="33"/>
      <c r="AXN149" s="33"/>
      <c r="AXO149" s="33"/>
      <c r="AXP149" s="33"/>
      <c r="AXQ149" s="33"/>
      <c r="AXR149" s="33"/>
      <c r="AXS149" s="33"/>
      <c r="AXT149" s="33"/>
      <c r="AXU149" s="33"/>
      <c r="AXV149" s="33"/>
      <c r="AXW149" s="33"/>
      <c r="AXX149" s="33"/>
      <c r="AXY149" s="33"/>
      <c r="AXZ149" s="33"/>
      <c r="AYA149" s="33"/>
      <c r="AYB149" s="33"/>
      <c r="AYC149" s="33"/>
      <c r="AYD149" s="33"/>
      <c r="AYE149" s="33"/>
      <c r="AYF149" s="33"/>
      <c r="AYG149" s="33"/>
      <c r="AYH149" s="33"/>
      <c r="AYI149" s="33"/>
      <c r="AYJ149" s="33"/>
      <c r="AYK149" s="33"/>
      <c r="AYL149" s="33"/>
      <c r="AYM149" s="33"/>
      <c r="AYN149" s="33"/>
      <c r="AYO149" s="33"/>
      <c r="AYP149" s="33"/>
      <c r="AYQ149" s="33"/>
      <c r="AYR149" s="33"/>
      <c r="AYS149" s="33"/>
      <c r="AYT149" s="33"/>
      <c r="AYU149" s="33"/>
      <c r="AYV149" s="33"/>
      <c r="AYW149" s="33"/>
      <c r="AYX149" s="33"/>
      <c r="AYY149" s="33"/>
      <c r="AYZ149" s="33"/>
      <c r="AZA149" s="33"/>
      <c r="AZB149" s="33"/>
      <c r="AZC149" s="33"/>
      <c r="AZD149" s="33"/>
      <c r="AZE149" s="33"/>
      <c r="AZF149" s="33"/>
      <c r="AZG149" s="33"/>
      <c r="AZH149" s="33"/>
      <c r="AZI149" s="33"/>
      <c r="AZJ149" s="33"/>
      <c r="AZK149" s="33"/>
      <c r="AZL149" s="33"/>
      <c r="AZM149" s="33"/>
      <c r="AZN149" s="33"/>
      <c r="AZO149" s="33"/>
      <c r="AZP149" s="33"/>
      <c r="AZQ149" s="33"/>
      <c r="AZR149" s="33"/>
      <c r="AZS149" s="33"/>
      <c r="AZT149" s="33"/>
      <c r="AZU149" s="33"/>
      <c r="AZV149" s="33"/>
      <c r="AZW149" s="33"/>
      <c r="AZX149" s="33"/>
      <c r="AZY149" s="33"/>
      <c r="AZZ149" s="33"/>
      <c r="BAA149" s="33"/>
      <c r="BAB149" s="33"/>
      <c r="BAC149" s="33"/>
      <c r="BAD149" s="33"/>
      <c r="BAE149" s="33"/>
      <c r="BAF149" s="33"/>
      <c r="BAG149" s="33"/>
      <c r="BAH149" s="33"/>
      <c r="BAI149" s="33"/>
      <c r="BAJ149" s="33"/>
      <c r="BAK149" s="33"/>
      <c r="BAL149" s="33"/>
      <c r="BAM149" s="33"/>
      <c r="BAN149" s="33"/>
      <c r="BAO149" s="33"/>
      <c r="BAP149" s="33"/>
      <c r="BAQ149" s="33"/>
      <c r="BAR149" s="33"/>
      <c r="BAS149" s="33"/>
      <c r="BAT149" s="33"/>
      <c r="BAU149" s="33"/>
      <c r="BAV149" s="33"/>
      <c r="BAW149" s="33"/>
      <c r="BAX149" s="33"/>
      <c r="BAY149" s="33"/>
      <c r="BAZ149" s="33"/>
      <c r="BBA149" s="33"/>
      <c r="BBB149" s="33"/>
      <c r="BBC149" s="33"/>
      <c r="BBD149" s="33"/>
      <c r="BBE149" s="33"/>
      <c r="BBF149" s="33"/>
      <c r="BBG149" s="33"/>
      <c r="BBH149" s="33"/>
      <c r="BBI149" s="33"/>
      <c r="BBJ149" s="33"/>
      <c r="BBK149" s="33"/>
      <c r="BBL149" s="33"/>
      <c r="BBM149" s="33"/>
      <c r="BBN149" s="33"/>
      <c r="BBO149" s="33"/>
      <c r="BBP149" s="33"/>
      <c r="BBQ149" s="33"/>
      <c r="BBR149" s="33"/>
      <c r="BBS149" s="33"/>
      <c r="BBT149" s="33"/>
      <c r="BBU149" s="33"/>
      <c r="BBV149" s="33"/>
      <c r="BBW149" s="33"/>
      <c r="BBX149" s="33"/>
      <c r="BBY149" s="33"/>
      <c r="BBZ149" s="33"/>
      <c r="BCA149" s="33"/>
      <c r="BCB149" s="33"/>
      <c r="BCC149" s="33"/>
      <c r="BCD149" s="33"/>
      <c r="BCE149" s="33"/>
      <c r="BCF149" s="33"/>
      <c r="BCG149" s="33"/>
      <c r="BCH149" s="33"/>
      <c r="BCI149" s="33"/>
      <c r="BCJ149" s="33"/>
      <c r="BCK149" s="33"/>
      <c r="BCL149" s="33"/>
      <c r="BCM149" s="33"/>
      <c r="BCN149" s="33"/>
      <c r="BCO149" s="33"/>
      <c r="BCP149" s="33"/>
      <c r="BCQ149" s="33"/>
      <c r="BCR149" s="33"/>
      <c r="BCS149" s="33"/>
      <c r="BCT149" s="33"/>
      <c r="BCU149" s="33"/>
      <c r="BCV149" s="33"/>
      <c r="BCW149" s="33"/>
      <c r="BCX149" s="33"/>
      <c r="BCY149" s="33"/>
      <c r="BCZ149" s="33"/>
      <c r="BDA149" s="33"/>
      <c r="BDB149" s="33"/>
      <c r="BDC149" s="33"/>
      <c r="BDD149" s="33"/>
      <c r="BDE149" s="33"/>
      <c r="BDF149" s="33"/>
      <c r="BDG149" s="33"/>
      <c r="BDH149" s="33"/>
      <c r="BDI149" s="33"/>
      <c r="BDJ149" s="33"/>
      <c r="BDK149" s="33"/>
      <c r="BDL149" s="33"/>
      <c r="BDM149" s="33"/>
      <c r="BDN149" s="33"/>
      <c r="BDO149" s="33"/>
      <c r="BDP149" s="33"/>
      <c r="BDQ149" s="33"/>
      <c r="BDR149" s="33"/>
      <c r="BDS149" s="33"/>
      <c r="BDT149" s="33"/>
      <c r="BDU149" s="33"/>
      <c r="BDV149" s="33"/>
      <c r="BDW149" s="33"/>
      <c r="BDX149" s="33"/>
      <c r="BDY149" s="33"/>
      <c r="BDZ149" s="33"/>
      <c r="BEA149" s="33"/>
      <c r="BEB149" s="33"/>
      <c r="BEC149" s="33"/>
      <c r="BED149" s="33"/>
      <c r="BEE149" s="33"/>
      <c r="BEF149" s="33"/>
      <c r="BEG149" s="33"/>
      <c r="BEH149" s="33"/>
      <c r="BEI149" s="33"/>
      <c r="BEJ149" s="33"/>
      <c r="BEK149" s="33"/>
      <c r="BEL149" s="33"/>
      <c r="BEM149" s="33"/>
      <c r="BEN149" s="33"/>
      <c r="BEO149" s="33"/>
      <c r="BEP149" s="33"/>
      <c r="BEQ149" s="33"/>
      <c r="BER149" s="33"/>
      <c r="BES149" s="33"/>
      <c r="BET149" s="33"/>
      <c r="BEU149" s="33"/>
      <c r="BEV149" s="33"/>
      <c r="BEW149" s="33"/>
      <c r="BEX149" s="33"/>
      <c r="BEY149" s="33"/>
      <c r="BEZ149" s="33"/>
      <c r="BFA149" s="33"/>
      <c r="BFB149" s="33"/>
      <c r="BFC149" s="33"/>
      <c r="BFD149" s="33"/>
      <c r="BFE149" s="33"/>
      <c r="BFF149" s="33"/>
      <c r="BFG149" s="33"/>
      <c r="BFH149" s="33"/>
      <c r="BFI149" s="33"/>
      <c r="BFJ149" s="33"/>
      <c r="BFK149" s="33"/>
      <c r="BFL149" s="33"/>
      <c r="BFM149" s="33"/>
      <c r="BFN149" s="33"/>
      <c r="BFO149" s="33"/>
      <c r="BFP149" s="33"/>
      <c r="BFQ149" s="33"/>
      <c r="BFR149" s="33"/>
      <c r="BFS149" s="33"/>
      <c r="BFT149" s="33"/>
      <c r="BFU149" s="33"/>
      <c r="BFV149" s="33"/>
      <c r="BFW149" s="33"/>
      <c r="BFX149" s="33"/>
      <c r="BFY149" s="33"/>
      <c r="BFZ149" s="33"/>
      <c r="BGA149" s="33"/>
      <c r="BGB149" s="33"/>
      <c r="BGC149" s="33"/>
      <c r="BGD149" s="33"/>
      <c r="BGE149" s="33"/>
      <c r="BGF149" s="33"/>
      <c r="BGG149" s="33"/>
      <c r="BGH149" s="33"/>
      <c r="BGI149" s="33"/>
      <c r="BGJ149" s="33"/>
      <c r="BGK149" s="33"/>
      <c r="BGL149" s="33"/>
      <c r="BGM149" s="33"/>
      <c r="BGN149" s="33"/>
      <c r="BGO149" s="33"/>
      <c r="BGP149" s="33"/>
      <c r="BGQ149" s="33"/>
      <c r="BGR149" s="33"/>
      <c r="BGS149" s="33"/>
      <c r="BGT149" s="33"/>
      <c r="BGU149" s="33"/>
      <c r="BGV149" s="33"/>
      <c r="BGW149" s="33"/>
      <c r="BGX149" s="33"/>
      <c r="BGY149" s="33"/>
      <c r="BGZ149" s="33"/>
      <c r="BHA149" s="33"/>
      <c r="BHB149" s="33"/>
      <c r="BHC149" s="33"/>
      <c r="BHD149" s="33"/>
      <c r="BHE149" s="33"/>
      <c r="BHF149" s="33"/>
      <c r="BHG149" s="33"/>
      <c r="BHH149" s="33"/>
      <c r="BHI149" s="33"/>
      <c r="BHJ149" s="33"/>
      <c r="BHK149" s="33"/>
      <c r="BHL149" s="33"/>
      <c r="BHM149" s="33"/>
      <c r="BHN149" s="33"/>
      <c r="BHO149" s="33"/>
      <c r="BHP149" s="33"/>
      <c r="BHQ149" s="33"/>
      <c r="BHR149" s="33"/>
      <c r="BHS149" s="33"/>
      <c r="BHT149" s="33"/>
      <c r="BHU149" s="33"/>
      <c r="BHV149" s="33"/>
      <c r="BHW149" s="33"/>
      <c r="BHX149" s="33"/>
      <c r="BHY149" s="33"/>
      <c r="BHZ149" s="33"/>
      <c r="BIA149" s="33"/>
      <c r="BIB149" s="33"/>
      <c r="BIC149" s="33"/>
      <c r="BID149" s="33"/>
      <c r="BIE149" s="33"/>
      <c r="BIF149" s="33"/>
      <c r="BIG149" s="33"/>
      <c r="BIH149" s="33"/>
      <c r="BII149" s="33"/>
      <c r="BIJ149" s="33"/>
      <c r="BIK149" s="33"/>
      <c r="BIL149" s="33"/>
      <c r="BIM149" s="33"/>
      <c r="BIN149" s="33"/>
      <c r="BIO149" s="33"/>
      <c r="BIP149" s="33"/>
      <c r="BIQ149" s="33"/>
      <c r="BIR149" s="33"/>
      <c r="BIS149" s="33"/>
      <c r="BIT149" s="33"/>
      <c r="BIU149" s="33"/>
      <c r="BIV149" s="33"/>
      <c r="BIW149" s="33"/>
      <c r="BIX149" s="33"/>
      <c r="BIY149" s="33"/>
      <c r="BIZ149" s="33"/>
      <c r="BJA149" s="33"/>
      <c r="BJB149" s="33"/>
      <c r="BJC149" s="33"/>
      <c r="BJD149" s="33"/>
      <c r="BJE149" s="33"/>
      <c r="BJF149" s="33"/>
      <c r="BJG149" s="33"/>
      <c r="BJH149" s="33"/>
      <c r="BJI149" s="33"/>
      <c r="BJJ149" s="33"/>
      <c r="BJK149" s="33"/>
      <c r="BJL149" s="33"/>
      <c r="BJM149" s="33"/>
      <c r="BJN149" s="33"/>
      <c r="BJO149" s="33"/>
      <c r="BJP149" s="33"/>
      <c r="BJQ149" s="33"/>
      <c r="BJR149" s="33"/>
      <c r="BJS149" s="33"/>
      <c r="BJT149" s="33"/>
      <c r="BJU149" s="33"/>
      <c r="BJV149" s="33"/>
      <c r="BJW149" s="33"/>
      <c r="BJX149" s="33"/>
      <c r="BJY149" s="33"/>
      <c r="BJZ149" s="33"/>
      <c r="BKA149" s="33"/>
      <c r="BKB149" s="33"/>
      <c r="BKC149" s="33"/>
      <c r="BKD149" s="33"/>
      <c r="BKE149" s="33"/>
      <c r="BKF149" s="33"/>
      <c r="BKG149" s="33"/>
      <c r="BKH149" s="33"/>
      <c r="BKI149" s="33"/>
      <c r="BKJ149" s="33"/>
      <c r="BKK149" s="33"/>
      <c r="BKL149" s="33"/>
      <c r="BKM149" s="33"/>
      <c r="BKN149" s="33"/>
      <c r="BKO149" s="33"/>
      <c r="BKP149" s="33"/>
      <c r="BKQ149" s="33"/>
      <c r="BKR149" s="33"/>
      <c r="BKS149" s="33"/>
      <c r="BKT149" s="33"/>
      <c r="BKU149" s="33"/>
      <c r="BKV149" s="33"/>
      <c r="BKW149" s="33"/>
      <c r="BKX149" s="33"/>
      <c r="BKY149" s="33"/>
      <c r="BKZ149" s="33"/>
      <c r="BLA149" s="33"/>
      <c r="BLB149" s="33"/>
      <c r="BLC149" s="33"/>
      <c r="BLD149" s="33"/>
      <c r="BLE149" s="33"/>
      <c r="BLF149" s="33"/>
      <c r="BLG149" s="33"/>
      <c r="BLH149" s="33"/>
      <c r="BLI149" s="33"/>
      <c r="BLJ149" s="33"/>
      <c r="BLK149" s="33"/>
      <c r="BLL149" s="33"/>
      <c r="BLM149" s="33"/>
      <c r="BLN149" s="33"/>
      <c r="BLO149" s="33"/>
      <c r="BLP149" s="33"/>
      <c r="BLQ149" s="33"/>
      <c r="BLR149" s="33"/>
      <c r="BLS149" s="33"/>
      <c r="BLT149" s="33"/>
      <c r="BLU149" s="33"/>
      <c r="BLV149" s="33"/>
      <c r="BLW149" s="33"/>
      <c r="BLX149" s="33"/>
      <c r="BLY149" s="33"/>
      <c r="BLZ149" s="33"/>
      <c r="BMA149" s="33"/>
      <c r="BMB149" s="33"/>
      <c r="BMC149" s="33"/>
      <c r="BMD149" s="33"/>
      <c r="BME149" s="33"/>
      <c r="BMF149" s="33"/>
      <c r="BMG149" s="33"/>
      <c r="BMH149" s="33"/>
      <c r="BMI149" s="33"/>
      <c r="BMJ149" s="33"/>
      <c r="BMK149" s="33"/>
      <c r="BML149" s="33"/>
      <c r="BMM149" s="33"/>
      <c r="BMN149" s="33"/>
      <c r="BMO149" s="33"/>
      <c r="BMP149" s="33"/>
      <c r="BMQ149" s="33"/>
      <c r="BMR149" s="33"/>
      <c r="BMS149" s="33"/>
      <c r="BMT149" s="33"/>
      <c r="BMU149" s="33"/>
      <c r="BMV149" s="33"/>
      <c r="BMW149" s="33"/>
      <c r="BMX149" s="33"/>
      <c r="BMY149" s="33"/>
      <c r="BMZ149" s="33"/>
      <c r="BNA149" s="33"/>
      <c r="BNB149" s="33"/>
      <c r="BNC149" s="33"/>
      <c r="BND149" s="33"/>
      <c r="BNE149" s="33"/>
      <c r="BNF149" s="33"/>
      <c r="BNG149" s="33"/>
      <c r="BNH149" s="33"/>
      <c r="BNI149" s="33"/>
      <c r="BNJ149" s="33"/>
      <c r="BNK149" s="33"/>
      <c r="BNL149" s="33"/>
      <c r="BNM149" s="33"/>
      <c r="BNN149" s="33"/>
      <c r="BNO149" s="33"/>
      <c r="BNP149" s="33"/>
      <c r="BNQ149" s="33"/>
      <c r="BNR149" s="33"/>
      <c r="BNS149" s="33"/>
      <c r="BNT149" s="33"/>
      <c r="BNU149" s="33"/>
      <c r="BNV149" s="33"/>
      <c r="BNW149" s="33"/>
      <c r="BNX149" s="33"/>
      <c r="BNY149" s="33"/>
      <c r="BNZ149" s="33"/>
      <c r="BOA149" s="33"/>
      <c r="BOB149" s="33"/>
      <c r="BOC149" s="33"/>
      <c r="BOD149" s="33"/>
      <c r="BOE149" s="33"/>
      <c r="BOF149" s="33"/>
      <c r="BOG149" s="33"/>
      <c r="BOH149" s="33"/>
      <c r="BOI149" s="33"/>
      <c r="BOJ149" s="33"/>
      <c r="BOK149" s="33"/>
      <c r="BOL149" s="33"/>
      <c r="BOM149" s="33"/>
      <c r="BON149" s="33"/>
      <c r="BOO149" s="33"/>
      <c r="BOP149" s="33"/>
      <c r="BOQ149" s="33"/>
      <c r="BOR149" s="33"/>
      <c r="BOS149" s="33"/>
      <c r="BOT149" s="33"/>
      <c r="BOU149" s="33"/>
      <c r="BOV149" s="33"/>
      <c r="BOW149" s="33"/>
      <c r="BOX149" s="33"/>
      <c r="BOY149" s="33"/>
      <c r="BOZ149" s="33"/>
      <c r="BPA149" s="33"/>
      <c r="BPB149" s="33"/>
      <c r="BPC149" s="33"/>
      <c r="BPD149" s="33"/>
      <c r="BPE149" s="33"/>
      <c r="BPF149" s="33"/>
      <c r="BPG149" s="33"/>
      <c r="BPH149" s="33"/>
      <c r="BPI149" s="33"/>
      <c r="BPJ149" s="33"/>
      <c r="BPK149" s="33"/>
      <c r="BPL149" s="33"/>
      <c r="BPM149" s="33"/>
      <c r="BPN149" s="33"/>
      <c r="BPO149" s="33"/>
      <c r="BPP149" s="33"/>
      <c r="BPQ149" s="33"/>
      <c r="BPR149" s="33"/>
      <c r="BPS149" s="33"/>
      <c r="BPT149" s="33"/>
      <c r="BPU149" s="33"/>
      <c r="BPV149" s="33"/>
      <c r="BPW149" s="33"/>
      <c r="BPX149" s="33"/>
      <c r="BPY149" s="33"/>
      <c r="BPZ149" s="33"/>
      <c r="BQA149" s="33"/>
      <c r="BQB149" s="33"/>
      <c r="BQC149" s="33"/>
      <c r="BQD149" s="33"/>
      <c r="BQE149" s="33"/>
      <c r="BQF149" s="33"/>
      <c r="BQG149" s="33"/>
      <c r="BQH149" s="33"/>
      <c r="BQI149" s="33"/>
      <c r="BQJ149" s="33"/>
      <c r="BQK149" s="33"/>
      <c r="BQL149" s="33"/>
      <c r="BQM149" s="33"/>
      <c r="BQN149" s="33"/>
      <c r="BQO149" s="33"/>
      <c r="BQP149" s="33"/>
      <c r="BQQ149" s="33"/>
      <c r="BQR149" s="33"/>
      <c r="BQS149" s="33"/>
      <c r="BQT149" s="33"/>
      <c r="BQU149" s="33"/>
      <c r="BQV149" s="33"/>
      <c r="BQW149" s="33"/>
      <c r="BQX149" s="33"/>
      <c r="BQY149" s="33"/>
      <c r="BQZ149" s="33"/>
      <c r="BRA149" s="33"/>
      <c r="BRB149" s="33"/>
      <c r="BRC149" s="33"/>
      <c r="BRD149" s="33"/>
      <c r="BRE149" s="33"/>
      <c r="BRF149" s="33"/>
      <c r="BRG149" s="33"/>
      <c r="BRH149" s="33"/>
      <c r="BRI149" s="33"/>
      <c r="BRJ149" s="33"/>
      <c r="BRK149" s="33"/>
      <c r="BRL149" s="33"/>
      <c r="BRM149" s="33"/>
      <c r="BRN149" s="33"/>
      <c r="BRO149" s="33"/>
      <c r="BRP149" s="33"/>
      <c r="BRQ149" s="33"/>
      <c r="BRR149" s="33"/>
      <c r="BRS149" s="33"/>
      <c r="BRT149" s="33"/>
      <c r="BRU149" s="33"/>
      <c r="BRV149" s="33"/>
      <c r="BRW149" s="33"/>
      <c r="BRX149" s="33"/>
      <c r="BRY149" s="33"/>
      <c r="BRZ149" s="33"/>
      <c r="BSA149" s="33"/>
      <c r="BSB149" s="33"/>
      <c r="BSC149" s="33"/>
      <c r="BSD149" s="33"/>
      <c r="BSE149" s="33"/>
      <c r="BSF149" s="33"/>
      <c r="BSG149" s="33"/>
      <c r="BSH149" s="33"/>
      <c r="BSI149" s="33"/>
      <c r="BSJ149" s="33"/>
      <c r="BSK149" s="33"/>
      <c r="BSL149" s="33"/>
      <c r="BSM149" s="33"/>
      <c r="BSN149" s="33"/>
      <c r="BSO149" s="33"/>
      <c r="BSP149" s="33"/>
      <c r="BSQ149" s="33"/>
      <c r="BSR149" s="33"/>
      <c r="BSS149" s="33"/>
      <c r="BST149" s="33"/>
      <c r="BSU149" s="33"/>
      <c r="BSV149" s="33"/>
      <c r="BSW149" s="33"/>
      <c r="BSX149" s="33"/>
      <c r="BSY149" s="33"/>
      <c r="BSZ149" s="33"/>
      <c r="BTA149" s="33"/>
      <c r="BTB149" s="33"/>
      <c r="BTC149" s="33"/>
      <c r="BTD149" s="33"/>
      <c r="BTE149" s="33"/>
      <c r="BTF149" s="33"/>
      <c r="BTG149" s="33"/>
      <c r="BTH149" s="33"/>
      <c r="BTI149" s="33"/>
      <c r="BTJ149" s="33"/>
      <c r="BTK149" s="33"/>
      <c r="BTL149" s="33"/>
      <c r="BTM149" s="33"/>
      <c r="BTN149" s="33"/>
      <c r="BTO149" s="33"/>
      <c r="BTP149" s="33"/>
      <c r="BTQ149" s="33"/>
      <c r="BTR149" s="33"/>
      <c r="BTS149" s="33"/>
      <c r="BTT149" s="33"/>
      <c r="BTU149" s="33"/>
      <c r="BTV149" s="33"/>
      <c r="BTW149" s="33"/>
      <c r="BTX149" s="33"/>
      <c r="BTY149" s="33"/>
      <c r="BTZ149" s="33"/>
      <c r="BUA149" s="33"/>
      <c r="BUB149" s="33"/>
      <c r="BUC149" s="33"/>
      <c r="BUD149" s="33"/>
      <c r="BUE149" s="33"/>
      <c r="BUF149" s="33"/>
      <c r="BUG149" s="33"/>
      <c r="BUH149" s="33"/>
      <c r="BUI149" s="33"/>
      <c r="BUJ149" s="33"/>
      <c r="BUK149" s="33"/>
      <c r="BUL149" s="33"/>
      <c r="BUM149" s="33"/>
      <c r="BUN149" s="33"/>
      <c r="BUO149" s="33"/>
      <c r="BUP149" s="33"/>
      <c r="BUQ149" s="33"/>
      <c r="BUR149" s="33"/>
      <c r="BUS149" s="33"/>
      <c r="BUT149" s="33"/>
      <c r="BUU149" s="33"/>
      <c r="BUV149" s="33"/>
      <c r="BUW149" s="33"/>
      <c r="BUX149" s="33"/>
      <c r="BUY149" s="33"/>
      <c r="BUZ149" s="33"/>
      <c r="BVA149" s="33"/>
      <c r="BVB149" s="33"/>
      <c r="BVC149" s="33"/>
      <c r="BVD149" s="33"/>
      <c r="BVE149" s="33"/>
      <c r="BVF149" s="33"/>
      <c r="BVG149" s="33"/>
      <c r="BVH149" s="33"/>
      <c r="BVI149" s="33"/>
      <c r="BVJ149" s="33"/>
      <c r="BVK149" s="33"/>
      <c r="BVL149" s="33"/>
      <c r="BVM149" s="33"/>
      <c r="BVN149" s="33"/>
      <c r="BVO149" s="33"/>
      <c r="BVP149" s="33"/>
      <c r="BVQ149" s="33"/>
      <c r="BVR149" s="33"/>
      <c r="BVS149" s="33"/>
      <c r="BVT149" s="33"/>
      <c r="BVU149" s="33"/>
      <c r="BVV149" s="33"/>
      <c r="BVW149" s="33"/>
      <c r="BVX149" s="33"/>
      <c r="BVY149" s="33"/>
      <c r="BVZ149" s="33"/>
      <c r="BWA149" s="33"/>
      <c r="BWB149" s="33"/>
      <c r="BWC149" s="33"/>
      <c r="BWD149" s="33"/>
      <c r="BWE149" s="33"/>
      <c r="BWF149" s="33"/>
      <c r="BWG149" s="33"/>
      <c r="BWH149" s="33"/>
      <c r="BWI149" s="33"/>
      <c r="BWJ149" s="33"/>
      <c r="BWK149" s="33"/>
      <c r="BWL149" s="33"/>
      <c r="BWM149" s="33"/>
      <c r="BWN149" s="33"/>
      <c r="BWO149" s="33"/>
      <c r="BWP149" s="33"/>
      <c r="BWQ149" s="33"/>
      <c r="BWR149" s="33"/>
      <c r="BWS149" s="33"/>
      <c r="BWT149" s="33"/>
      <c r="BWU149" s="33"/>
      <c r="BWV149" s="33"/>
      <c r="BWW149" s="33"/>
      <c r="BWX149" s="33"/>
      <c r="BWY149" s="33"/>
      <c r="BWZ149" s="33"/>
      <c r="BXA149" s="33"/>
      <c r="BXB149" s="33"/>
      <c r="BXC149" s="33"/>
      <c r="BXD149" s="33"/>
      <c r="BXE149" s="33"/>
      <c r="BXF149" s="33"/>
      <c r="BXG149" s="33"/>
      <c r="BXH149" s="33"/>
      <c r="BXI149" s="33"/>
      <c r="BXJ149" s="33"/>
      <c r="BXK149" s="33"/>
      <c r="BXL149" s="33"/>
      <c r="BXM149" s="33"/>
      <c r="BXN149" s="33"/>
      <c r="BXO149" s="33"/>
      <c r="BXP149" s="33"/>
      <c r="BXQ149" s="33"/>
      <c r="BXR149" s="33"/>
      <c r="BXS149" s="33"/>
      <c r="BXT149" s="33"/>
      <c r="BXU149" s="33"/>
      <c r="BXV149" s="33"/>
      <c r="BXW149" s="33"/>
      <c r="BXX149" s="33"/>
      <c r="BXY149" s="33"/>
      <c r="BXZ149" s="33"/>
      <c r="BYA149" s="33"/>
      <c r="BYB149" s="33"/>
      <c r="BYC149" s="33"/>
      <c r="BYD149" s="33"/>
      <c r="BYE149" s="33"/>
      <c r="BYF149" s="33"/>
      <c r="BYG149" s="33"/>
      <c r="BYH149" s="33"/>
      <c r="BYI149" s="33"/>
      <c r="BYJ149" s="33"/>
      <c r="BYK149" s="33"/>
      <c r="BYL149" s="33"/>
      <c r="BYM149" s="33"/>
      <c r="BYN149" s="33"/>
      <c r="BYO149" s="33"/>
      <c r="BYP149" s="33"/>
      <c r="BYQ149" s="33"/>
      <c r="BYR149" s="33"/>
      <c r="BYS149" s="33"/>
      <c r="BYT149" s="33"/>
      <c r="BYU149" s="33"/>
      <c r="BYV149" s="33"/>
      <c r="BYW149" s="33"/>
      <c r="BYX149" s="33"/>
      <c r="BYY149" s="33"/>
      <c r="BYZ149" s="33"/>
      <c r="BZA149" s="33"/>
      <c r="BZB149" s="33"/>
      <c r="BZC149" s="33"/>
      <c r="BZD149" s="33"/>
      <c r="BZE149" s="33"/>
      <c r="BZF149" s="33"/>
      <c r="BZG149" s="33"/>
      <c r="BZH149" s="33"/>
      <c r="BZI149" s="33"/>
      <c r="BZJ149" s="33"/>
      <c r="BZK149" s="33"/>
      <c r="BZL149" s="33"/>
      <c r="BZM149" s="33"/>
      <c r="BZN149" s="33"/>
      <c r="BZO149" s="33"/>
      <c r="BZP149" s="33"/>
      <c r="BZQ149" s="33"/>
      <c r="BZR149" s="33"/>
      <c r="BZS149" s="33"/>
      <c r="BZT149" s="33"/>
      <c r="BZU149" s="33"/>
      <c r="BZV149" s="33"/>
      <c r="BZW149" s="33"/>
      <c r="BZX149" s="33"/>
      <c r="BZY149" s="33"/>
      <c r="BZZ149" s="33"/>
      <c r="CAA149" s="33"/>
      <c r="CAB149" s="33"/>
      <c r="CAC149" s="33"/>
      <c r="CAD149" s="33"/>
      <c r="CAE149" s="33"/>
      <c r="CAF149" s="33"/>
      <c r="CAG149" s="33"/>
      <c r="CAH149" s="33"/>
      <c r="CAI149" s="33"/>
      <c r="CAJ149" s="33"/>
      <c r="CAK149" s="33"/>
      <c r="CAL149" s="33"/>
      <c r="CAM149" s="33"/>
      <c r="CAN149" s="33"/>
      <c r="CAO149" s="33"/>
      <c r="CAP149" s="33"/>
      <c r="CAQ149" s="33"/>
      <c r="CAR149" s="33"/>
      <c r="CAS149" s="33"/>
      <c r="CAT149" s="33"/>
      <c r="CAU149" s="33"/>
      <c r="CAV149" s="33"/>
      <c r="CAW149" s="33"/>
      <c r="CAX149" s="33"/>
      <c r="CAY149" s="33"/>
      <c r="CAZ149" s="33"/>
      <c r="CBA149" s="33"/>
      <c r="CBB149" s="33"/>
      <c r="CBC149" s="33"/>
      <c r="CBD149" s="33"/>
      <c r="CBE149" s="33"/>
      <c r="CBF149" s="33"/>
      <c r="CBG149" s="33"/>
      <c r="CBH149" s="33"/>
      <c r="CBI149" s="33"/>
      <c r="CBJ149" s="33"/>
      <c r="CBK149" s="33"/>
      <c r="CBL149" s="33"/>
      <c r="CBM149" s="33"/>
      <c r="CBN149" s="33"/>
      <c r="CBO149" s="33"/>
      <c r="CBP149" s="33"/>
      <c r="CBQ149" s="33"/>
      <c r="CBR149" s="33"/>
      <c r="CBS149" s="33"/>
      <c r="CBT149" s="33"/>
      <c r="CBU149" s="33"/>
      <c r="CBV149" s="33"/>
      <c r="CBW149" s="33"/>
      <c r="CBX149" s="33"/>
      <c r="CBY149" s="33"/>
      <c r="CBZ149" s="33"/>
      <c r="CCA149" s="33"/>
      <c r="CCB149" s="33"/>
      <c r="CCC149" s="33"/>
      <c r="CCD149" s="33"/>
      <c r="CCE149" s="33"/>
      <c r="CCF149" s="33"/>
      <c r="CCG149" s="33"/>
      <c r="CCH149" s="33"/>
      <c r="CCI149" s="33"/>
      <c r="CCJ149" s="33"/>
      <c r="CCK149" s="33"/>
      <c r="CCL149" s="33"/>
      <c r="CCM149" s="33"/>
      <c r="CCN149" s="33"/>
      <c r="CCO149" s="33"/>
      <c r="CCP149" s="33"/>
      <c r="CCQ149" s="33"/>
      <c r="CCR149" s="33"/>
      <c r="CCS149" s="33"/>
      <c r="CCT149" s="33"/>
      <c r="CCU149" s="33"/>
      <c r="CCV149" s="33"/>
      <c r="CCW149" s="33"/>
      <c r="CCX149" s="33"/>
      <c r="CCY149" s="33"/>
      <c r="CCZ149" s="33"/>
      <c r="CDA149" s="33"/>
      <c r="CDB149" s="33"/>
      <c r="CDC149" s="33"/>
      <c r="CDD149" s="33"/>
      <c r="CDE149" s="33"/>
      <c r="CDF149" s="33"/>
      <c r="CDG149" s="33"/>
      <c r="CDH149" s="33"/>
      <c r="CDI149" s="33"/>
      <c r="CDJ149" s="33"/>
      <c r="CDK149" s="33"/>
      <c r="CDL149" s="33"/>
      <c r="CDM149" s="33"/>
      <c r="CDN149" s="33"/>
      <c r="CDO149" s="33"/>
      <c r="CDP149" s="33"/>
      <c r="CDQ149" s="33"/>
      <c r="CDR149" s="33"/>
      <c r="CDS149" s="33"/>
      <c r="CDT149" s="33"/>
      <c r="CDU149" s="33"/>
      <c r="CDV149" s="33"/>
      <c r="CDW149" s="33"/>
      <c r="CDX149" s="33"/>
      <c r="CDY149" s="33"/>
      <c r="CDZ149" s="33"/>
      <c r="CEA149" s="33"/>
      <c r="CEB149" s="33"/>
      <c r="CEC149" s="33"/>
      <c r="CED149" s="33"/>
      <c r="CEE149" s="33"/>
      <c r="CEF149" s="33"/>
      <c r="CEG149" s="33"/>
      <c r="CEH149" s="33"/>
      <c r="CEI149" s="33"/>
      <c r="CEJ149" s="33"/>
      <c r="CEK149" s="33"/>
      <c r="CEL149" s="33"/>
      <c r="CEM149" s="33"/>
      <c r="CEN149" s="33"/>
      <c r="CEO149" s="33"/>
      <c r="CEP149" s="33"/>
      <c r="CEQ149" s="33"/>
      <c r="CER149" s="33"/>
      <c r="CES149" s="33"/>
      <c r="CET149" s="33"/>
      <c r="CEU149" s="33"/>
      <c r="CEV149" s="33"/>
      <c r="CEW149" s="33"/>
      <c r="CEX149" s="33"/>
      <c r="CEY149" s="33"/>
      <c r="CEZ149" s="33"/>
      <c r="CFA149" s="33"/>
      <c r="CFB149" s="33"/>
      <c r="CFC149" s="33"/>
      <c r="CFD149" s="33"/>
      <c r="CFE149" s="33"/>
      <c r="CFF149" s="33"/>
      <c r="CFG149" s="33"/>
      <c r="CFH149" s="33"/>
      <c r="CFI149" s="33"/>
      <c r="CFJ149" s="33"/>
      <c r="CFK149" s="33"/>
      <c r="CFL149" s="33"/>
      <c r="CFM149" s="33"/>
      <c r="CFN149" s="33"/>
      <c r="CFO149" s="33"/>
      <c r="CFP149" s="33"/>
      <c r="CFQ149" s="33"/>
      <c r="CFR149" s="33"/>
      <c r="CFS149" s="33"/>
      <c r="CFT149" s="33"/>
      <c r="CFU149" s="33"/>
      <c r="CFV149" s="33"/>
      <c r="CFW149" s="33"/>
      <c r="CFX149" s="33"/>
      <c r="CFY149" s="33"/>
      <c r="CFZ149" s="33"/>
      <c r="CGA149" s="33"/>
      <c r="CGB149" s="33"/>
      <c r="CGC149" s="33"/>
      <c r="CGD149" s="33"/>
      <c r="CGE149" s="33"/>
      <c r="CGF149" s="33"/>
      <c r="CGG149" s="33"/>
      <c r="CGH149" s="33"/>
      <c r="CGI149" s="33"/>
      <c r="CGJ149" s="33"/>
      <c r="CGK149" s="33"/>
      <c r="CGL149" s="33"/>
      <c r="CGM149" s="33"/>
      <c r="CGN149" s="33"/>
      <c r="CGO149" s="33"/>
      <c r="CGP149" s="33"/>
      <c r="CGQ149" s="33"/>
      <c r="CGR149" s="33"/>
      <c r="CGS149" s="33"/>
      <c r="CGT149" s="33"/>
      <c r="CGU149" s="33"/>
      <c r="CGV149" s="33"/>
      <c r="CGW149" s="33"/>
      <c r="CGX149" s="33"/>
      <c r="CGY149" s="33"/>
      <c r="CGZ149" s="33"/>
      <c r="CHA149" s="33"/>
      <c r="CHB149" s="33"/>
      <c r="CHC149" s="33"/>
      <c r="CHD149" s="33"/>
      <c r="CHE149" s="33"/>
      <c r="CHF149" s="33"/>
      <c r="CHG149" s="33"/>
      <c r="CHH149" s="33"/>
      <c r="CHI149" s="33"/>
      <c r="CHJ149" s="33"/>
      <c r="CHK149" s="33"/>
      <c r="CHL149" s="33"/>
      <c r="CHM149" s="33"/>
      <c r="CHN149" s="33"/>
      <c r="CHO149" s="33"/>
      <c r="CHP149" s="33"/>
      <c r="CHQ149" s="33"/>
      <c r="CHR149" s="33"/>
      <c r="CHS149" s="33"/>
      <c r="CHT149" s="33"/>
      <c r="CHU149" s="33"/>
      <c r="CHV149" s="33"/>
      <c r="CHW149" s="33"/>
      <c r="CHX149" s="33"/>
      <c r="CHY149" s="33"/>
      <c r="CHZ149" s="33"/>
      <c r="CIA149" s="33"/>
      <c r="CIB149" s="33"/>
      <c r="CIC149" s="33"/>
      <c r="CID149" s="33"/>
      <c r="CIE149" s="33"/>
      <c r="CIF149" s="33"/>
      <c r="CIG149" s="33"/>
      <c r="CIH149" s="33"/>
      <c r="CII149" s="33"/>
      <c r="CIJ149" s="33"/>
      <c r="CIK149" s="33"/>
      <c r="CIL149" s="33"/>
      <c r="CIM149" s="33"/>
      <c r="CIN149" s="33"/>
      <c r="CIO149" s="33"/>
      <c r="CIP149" s="33"/>
      <c r="CIQ149" s="33"/>
      <c r="CIR149" s="33"/>
      <c r="CIS149" s="33"/>
      <c r="CIT149" s="33"/>
      <c r="CIU149" s="33"/>
      <c r="CIV149" s="33"/>
      <c r="CIW149" s="33"/>
      <c r="CIX149" s="33"/>
      <c r="CIY149" s="33"/>
      <c r="CIZ149" s="33"/>
      <c r="CJA149" s="33"/>
      <c r="CJB149" s="33"/>
      <c r="CJC149" s="33"/>
      <c r="CJD149" s="33"/>
      <c r="CJE149" s="33"/>
      <c r="CJF149" s="33"/>
      <c r="CJG149" s="33"/>
      <c r="CJH149" s="33"/>
      <c r="CJI149" s="33"/>
      <c r="CJJ149" s="33"/>
      <c r="CJK149" s="33"/>
      <c r="CJL149" s="33"/>
      <c r="CJM149" s="33"/>
      <c r="CJN149" s="33"/>
      <c r="CJO149" s="33"/>
      <c r="CJP149" s="33"/>
      <c r="CJQ149" s="33"/>
      <c r="CJR149" s="33"/>
      <c r="CJS149" s="33"/>
      <c r="CJT149" s="33"/>
      <c r="CJU149" s="33"/>
      <c r="CJV149" s="33"/>
      <c r="CJW149" s="33"/>
      <c r="CJX149" s="33"/>
      <c r="CJY149" s="33"/>
      <c r="CJZ149" s="33"/>
      <c r="CKA149" s="33"/>
      <c r="CKB149" s="33"/>
      <c r="CKC149" s="33"/>
      <c r="CKD149" s="33"/>
      <c r="CKE149" s="33"/>
      <c r="CKF149" s="33"/>
      <c r="CKG149" s="33"/>
      <c r="CKH149" s="33"/>
      <c r="CKI149" s="33"/>
      <c r="CKJ149" s="33"/>
      <c r="CKK149" s="33"/>
      <c r="CKL149" s="33"/>
      <c r="CKM149" s="33"/>
      <c r="CKN149" s="33"/>
      <c r="CKO149" s="33"/>
      <c r="CKP149" s="33"/>
      <c r="CKQ149" s="33"/>
      <c r="CKR149" s="33"/>
      <c r="CKS149" s="33"/>
      <c r="CKT149" s="33"/>
      <c r="CKU149" s="33"/>
      <c r="CKV149" s="33"/>
      <c r="CKW149" s="33"/>
      <c r="CKX149" s="33"/>
      <c r="CKY149" s="33"/>
      <c r="CKZ149" s="33"/>
      <c r="CLA149" s="33"/>
      <c r="CLB149" s="33"/>
      <c r="CLC149" s="33"/>
      <c r="CLD149" s="33"/>
      <c r="CLE149" s="33"/>
      <c r="CLF149" s="33"/>
      <c r="CLG149" s="33"/>
      <c r="CLH149" s="33"/>
      <c r="CLI149" s="33"/>
      <c r="CLJ149" s="33"/>
      <c r="CLK149" s="33"/>
      <c r="CLL149" s="33"/>
      <c r="CLM149" s="33"/>
      <c r="CLN149" s="33"/>
      <c r="CLO149" s="33"/>
      <c r="CLP149" s="33"/>
      <c r="CLQ149" s="33"/>
      <c r="CLR149" s="33"/>
      <c r="CLS149" s="33"/>
      <c r="CLT149" s="33"/>
      <c r="CLU149" s="33"/>
      <c r="CLV149" s="33"/>
      <c r="CLW149" s="33"/>
      <c r="CLX149" s="33"/>
      <c r="CLY149" s="33"/>
      <c r="CLZ149" s="33"/>
      <c r="CMA149" s="33"/>
      <c r="CMB149" s="33"/>
      <c r="CMC149" s="33"/>
      <c r="CMD149" s="33"/>
      <c r="CME149" s="33"/>
      <c r="CMF149" s="33"/>
      <c r="CMG149" s="33"/>
      <c r="CMH149" s="33"/>
      <c r="CMI149" s="33"/>
      <c r="CMJ149" s="33"/>
      <c r="CMK149" s="33"/>
      <c r="CML149" s="33"/>
      <c r="CMM149" s="33"/>
      <c r="CMN149" s="33"/>
      <c r="CMO149" s="33"/>
      <c r="CMP149" s="33"/>
      <c r="CMQ149" s="33"/>
      <c r="CMR149" s="33"/>
      <c r="CMS149" s="33"/>
      <c r="CMT149" s="33"/>
      <c r="CMU149" s="33"/>
      <c r="CMV149" s="33"/>
      <c r="CMW149" s="33"/>
      <c r="CMX149" s="33"/>
      <c r="CMY149" s="33"/>
      <c r="CMZ149" s="33"/>
      <c r="CNA149" s="33"/>
      <c r="CNB149" s="33"/>
      <c r="CNC149" s="33"/>
      <c r="CND149" s="33"/>
      <c r="CNE149" s="33"/>
      <c r="CNF149" s="33"/>
      <c r="CNG149" s="33"/>
      <c r="CNH149" s="33"/>
      <c r="CNI149" s="33"/>
      <c r="CNJ149" s="33"/>
      <c r="CNK149" s="33"/>
      <c r="CNL149" s="33"/>
      <c r="CNM149" s="33"/>
      <c r="CNN149" s="33"/>
      <c r="CNO149" s="33"/>
      <c r="CNP149" s="33"/>
      <c r="CNQ149" s="33"/>
      <c r="CNR149" s="33"/>
      <c r="CNS149" s="33"/>
      <c r="CNT149" s="33"/>
      <c r="CNU149" s="33"/>
      <c r="CNV149" s="33"/>
      <c r="CNW149" s="33"/>
      <c r="CNX149" s="33"/>
      <c r="CNY149" s="33"/>
      <c r="CNZ149" s="33"/>
      <c r="COA149" s="33"/>
      <c r="COB149" s="33"/>
      <c r="COC149" s="33"/>
      <c r="COD149" s="33"/>
      <c r="COE149" s="33"/>
      <c r="COF149" s="33"/>
      <c r="COG149" s="33"/>
      <c r="COH149" s="33"/>
      <c r="COI149" s="33"/>
      <c r="COJ149" s="33"/>
      <c r="COK149" s="33"/>
      <c r="COL149" s="33"/>
      <c r="COM149" s="33"/>
      <c r="CON149" s="33"/>
      <c r="COO149" s="33"/>
      <c r="COP149" s="33"/>
      <c r="COQ149" s="33"/>
      <c r="COR149" s="33"/>
      <c r="COS149" s="33"/>
      <c r="COT149" s="33"/>
      <c r="COU149" s="33"/>
      <c r="COV149" s="33"/>
      <c r="COW149" s="33"/>
      <c r="COX149" s="33"/>
      <c r="COY149" s="33"/>
      <c r="COZ149" s="33"/>
      <c r="CPA149" s="33"/>
      <c r="CPB149" s="33"/>
      <c r="CPC149" s="33"/>
      <c r="CPD149" s="33"/>
      <c r="CPE149" s="33"/>
      <c r="CPF149" s="33"/>
      <c r="CPG149" s="33"/>
      <c r="CPH149" s="33"/>
      <c r="CPI149" s="33"/>
      <c r="CPJ149" s="33"/>
      <c r="CPK149" s="33"/>
      <c r="CPL149" s="33"/>
      <c r="CPM149" s="33"/>
      <c r="CPN149" s="33"/>
      <c r="CPO149" s="33"/>
      <c r="CPP149" s="33"/>
      <c r="CPQ149" s="33"/>
      <c r="CPR149" s="33"/>
      <c r="CPS149" s="33"/>
      <c r="CPT149" s="33"/>
      <c r="CPU149" s="33"/>
      <c r="CPV149" s="33"/>
      <c r="CPW149" s="33"/>
      <c r="CPX149" s="33"/>
      <c r="CPY149" s="33"/>
      <c r="CPZ149" s="33"/>
      <c r="CQA149" s="33"/>
      <c r="CQB149" s="33"/>
      <c r="CQC149" s="33"/>
      <c r="CQD149" s="33"/>
      <c r="CQE149" s="33"/>
      <c r="CQF149" s="33"/>
      <c r="CQG149" s="33"/>
      <c r="CQH149" s="33"/>
      <c r="CQI149" s="33"/>
      <c r="CQJ149" s="33"/>
      <c r="CQK149" s="33"/>
      <c r="CQL149" s="33"/>
      <c r="CQM149" s="33"/>
      <c r="CQN149" s="33"/>
      <c r="CQO149" s="33"/>
      <c r="CQP149" s="33"/>
      <c r="CQQ149" s="33"/>
      <c r="CQR149" s="33"/>
      <c r="CQS149" s="33"/>
      <c r="CQT149" s="33"/>
      <c r="CQU149" s="33"/>
      <c r="CQV149" s="33"/>
      <c r="CQW149" s="33"/>
      <c r="CQX149" s="33"/>
      <c r="CQY149" s="33"/>
      <c r="CQZ149" s="33"/>
      <c r="CRA149" s="33"/>
      <c r="CRB149" s="33"/>
      <c r="CRC149" s="33"/>
      <c r="CRD149" s="33"/>
      <c r="CRE149" s="33"/>
      <c r="CRF149" s="33"/>
      <c r="CRG149" s="33"/>
      <c r="CRH149" s="33"/>
      <c r="CRI149" s="33"/>
      <c r="CRJ149" s="33"/>
      <c r="CRK149" s="33"/>
      <c r="CRL149" s="33"/>
      <c r="CRM149" s="33"/>
      <c r="CRN149" s="33"/>
      <c r="CRO149" s="33"/>
      <c r="CRP149" s="33"/>
      <c r="CRQ149" s="33"/>
      <c r="CRR149" s="33"/>
      <c r="CRS149" s="33"/>
      <c r="CRT149" s="33"/>
      <c r="CRU149" s="33"/>
      <c r="CRV149" s="33"/>
      <c r="CRW149" s="33"/>
      <c r="CRX149" s="33"/>
      <c r="CRY149" s="33"/>
      <c r="CRZ149" s="33"/>
      <c r="CSA149" s="33"/>
      <c r="CSB149" s="33"/>
      <c r="CSC149" s="33"/>
      <c r="CSD149" s="33"/>
      <c r="CSE149" s="33"/>
      <c r="CSF149" s="33"/>
      <c r="CSG149" s="33"/>
      <c r="CSH149" s="33"/>
      <c r="CSI149" s="33"/>
      <c r="CSJ149" s="33"/>
      <c r="CSK149" s="33"/>
      <c r="CSL149" s="33"/>
      <c r="CSM149" s="33"/>
      <c r="CSN149" s="33"/>
      <c r="CSO149" s="33"/>
      <c r="CSP149" s="33"/>
      <c r="CSQ149" s="33"/>
      <c r="CSR149" s="33"/>
      <c r="CSS149" s="33"/>
      <c r="CST149" s="33"/>
      <c r="CSU149" s="33"/>
      <c r="CSV149" s="33"/>
      <c r="CSW149" s="33"/>
      <c r="CSX149" s="33"/>
      <c r="CSY149" s="33"/>
      <c r="CSZ149" s="33"/>
      <c r="CTA149" s="33"/>
      <c r="CTB149" s="33"/>
      <c r="CTC149" s="33"/>
      <c r="CTD149" s="33"/>
      <c r="CTE149" s="33"/>
      <c r="CTF149" s="33"/>
      <c r="CTG149" s="33"/>
      <c r="CTH149" s="33"/>
      <c r="CTI149" s="33"/>
      <c r="CTJ149" s="33"/>
      <c r="CTK149" s="33"/>
      <c r="CTL149" s="33"/>
      <c r="CTM149" s="33"/>
      <c r="CTN149" s="33"/>
      <c r="CTO149" s="33"/>
      <c r="CTP149" s="33"/>
      <c r="CTQ149" s="33"/>
      <c r="CTR149" s="33"/>
      <c r="CTS149" s="33"/>
      <c r="CTT149" s="33"/>
      <c r="CTU149" s="33"/>
      <c r="CTV149" s="33"/>
      <c r="CTW149" s="33"/>
      <c r="CTX149" s="33"/>
      <c r="CTY149" s="33"/>
      <c r="CTZ149" s="33"/>
      <c r="CUA149" s="33"/>
      <c r="CUB149" s="33"/>
      <c r="CUC149" s="33"/>
      <c r="CUD149" s="33"/>
      <c r="CUE149" s="33"/>
      <c r="CUF149" s="33"/>
      <c r="CUG149" s="33"/>
      <c r="CUH149" s="33"/>
      <c r="CUI149" s="33"/>
      <c r="CUJ149" s="33"/>
      <c r="CUK149" s="33"/>
      <c r="CUL149" s="33"/>
      <c r="CUM149" s="33"/>
      <c r="CUN149" s="33"/>
      <c r="CUO149" s="33"/>
      <c r="CUP149" s="33"/>
      <c r="CUQ149" s="33"/>
      <c r="CUR149" s="33"/>
      <c r="CUS149" s="33"/>
      <c r="CUT149" s="33"/>
      <c r="CUU149" s="33"/>
      <c r="CUV149" s="33"/>
      <c r="CUW149" s="33"/>
      <c r="CUX149" s="33"/>
      <c r="CUY149" s="33"/>
      <c r="CUZ149" s="33"/>
      <c r="CVA149" s="33"/>
      <c r="CVB149" s="33"/>
      <c r="CVC149" s="33"/>
      <c r="CVD149" s="33"/>
      <c r="CVE149" s="33"/>
      <c r="CVF149" s="33"/>
      <c r="CVG149" s="33"/>
      <c r="CVH149" s="33"/>
      <c r="CVI149" s="33"/>
      <c r="CVJ149" s="33"/>
      <c r="CVK149" s="33"/>
      <c r="CVL149" s="33"/>
      <c r="CVM149" s="33"/>
      <c r="CVN149" s="33"/>
      <c r="CVO149" s="33"/>
      <c r="CVP149" s="33"/>
      <c r="CVQ149" s="33"/>
      <c r="CVR149" s="33"/>
      <c r="CVS149" s="33"/>
      <c r="CVT149" s="33"/>
      <c r="CVU149" s="33"/>
      <c r="CVV149" s="33"/>
      <c r="CVW149" s="33"/>
      <c r="CVX149" s="33"/>
      <c r="CVY149" s="33"/>
      <c r="CVZ149" s="33"/>
      <c r="CWA149" s="33"/>
      <c r="CWB149" s="33"/>
      <c r="CWC149" s="33"/>
      <c r="CWD149" s="33"/>
      <c r="CWE149" s="33"/>
      <c r="CWF149" s="33"/>
      <c r="CWG149" s="33"/>
      <c r="CWH149" s="33"/>
      <c r="CWI149" s="33"/>
      <c r="CWJ149" s="33"/>
      <c r="CWK149" s="33"/>
      <c r="CWL149" s="33"/>
      <c r="CWM149" s="33"/>
      <c r="CWN149" s="33"/>
      <c r="CWO149" s="33"/>
      <c r="CWP149" s="33"/>
      <c r="CWQ149" s="33"/>
      <c r="CWR149" s="33"/>
      <c r="CWS149" s="33"/>
      <c r="CWT149" s="33"/>
      <c r="CWU149" s="33"/>
      <c r="CWV149" s="33"/>
      <c r="CWW149" s="33"/>
      <c r="CWX149" s="33"/>
      <c r="CWY149" s="33"/>
      <c r="CWZ149" s="33"/>
      <c r="CXA149" s="33"/>
      <c r="CXB149" s="33"/>
      <c r="CXC149" s="33"/>
      <c r="CXD149" s="33"/>
      <c r="CXE149" s="33"/>
      <c r="CXF149" s="33"/>
      <c r="CXG149" s="33"/>
      <c r="CXH149" s="33"/>
      <c r="CXI149" s="33"/>
      <c r="CXJ149" s="33"/>
      <c r="CXK149" s="33"/>
      <c r="CXL149" s="33"/>
      <c r="CXM149" s="33"/>
      <c r="CXN149" s="33"/>
      <c r="CXO149" s="33"/>
      <c r="CXP149" s="33"/>
      <c r="CXQ149" s="33"/>
      <c r="CXR149" s="33"/>
      <c r="CXS149" s="33"/>
      <c r="CXT149" s="33"/>
      <c r="CXU149" s="33"/>
      <c r="CXV149" s="33"/>
      <c r="CXW149" s="33"/>
      <c r="CXX149" s="33"/>
      <c r="CXY149" s="33"/>
      <c r="CXZ149" s="33"/>
      <c r="CYA149" s="33"/>
      <c r="CYB149" s="33"/>
      <c r="CYC149" s="33"/>
      <c r="CYD149" s="33"/>
      <c r="CYE149" s="33"/>
      <c r="CYF149" s="33"/>
      <c r="CYG149" s="33"/>
      <c r="CYH149" s="33"/>
      <c r="CYI149" s="33"/>
      <c r="CYJ149" s="33"/>
      <c r="CYK149" s="33"/>
      <c r="CYL149" s="33"/>
      <c r="CYM149" s="33"/>
      <c r="CYN149" s="33"/>
      <c r="CYO149" s="33"/>
      <c r="CYP149" s="33"/>
      <c r="CYQ149" s="33"/>
      <c r="CYR149" s="33"/>
      <c r="CYS149" s="33"/>
      <c r="CYT149" s="33"/>
      <c r="CYU149" s="33"/>
      <c r="CYV149" s="33"/>
      <c r="CYW149" s="33"/>
      <c r="CYX149" s="33"/>
      <c r="CYY149" s="33"/>
      <c r="CYZ149" s="33"/>
      <c r="CZA149" s="33"/>
      <c r="CZB149" s="33"/>
      <c r="CZC149" s="33"/>
      <c r="CZD149" s="33"/>
      <c r="CZE149" s="33"/>
      <c r="CZF149" s="33"/>
      <c r="CZG149" s="33"/>
      <c r="CZH149" s="33"/>
      <c r="CZI149" s="33"/>
      <c r="CZJ149" s="33"/>
      <c r="CZK149" s="33"/>
      <c r="CZL149" s="33"/>
      <c r="CZM149" s="33"/>
      <c r="CZN149" s="33"/>
      <c r="CZO149" s="33"/>
      <c r="CZP149" s="33"/>
      <c r="CZQ149" s="33"/>
      <c r="CZR149" s="33"/>
      <c r="CZS149" s="33"/>
      <c r="CZT149" s="33"/>
      <c r="CZU149" s="33"/>
      <c r="CZV149" s="33"/>
      <c r="CZW149" s="33"/>
      <c r="CZX149" s="33"/>
      <c r="CZY149" s="33"/>
      <c r="CZZ149" s="33"/>
      <c r="DAA149" s="33"/>
      <c r="DAB149" s="33"/>
      <c r="DAC149" s="33"/>
      <c r="DAD149" s="33"/>
      <c r="DAE149" s="33"/>
      <c r="DAF149" s="33"/>
      <c r="DAG149" s="33"/>
      <c r="DAH149" s="33"/>
      <c r="DAI149" s="33"/>
      <c r="DAJ149" s="33"/>
      <c r="DAK149" s="33"/>
      <c r="DAL149" s="33"/>
      <c r="DAM149" s="33"/>
      <c r="DAN149" s="33"/>
      <c r="DAO149" s="33"/>
      <c r="DAP149" s="33"/>
      <c r="DAQ149" s="33"/>
      <c r="DAR149" s="33"/>
      <c r="DAS149" s="33"/>
      <c r="DAT149" s="33"/>
      <c r="DAU149" s="33"/>
      <c r="DAV149" s="33"/>
      <c r="DAW149" s="33"/>
      <c r="DAX149" s="33"/>
      <c r="DAY149" s="33"/>
      <c r="DAZ149" s="33"/>
      <c r="DBA149" s="33"/>
      <c r="DBB149" s="33"/>
      <c r="DBC149" s="33"/>
      <c r="DBD149" s="33"/>
      <c r="DBE149" s="33"/>
      <c r="DBF149" s="33"/>
      <c r="DBG149" s="33"/>
      <c r="DBH149" s="33"/>
      <c r="DBI149" s="33"/>
      <c r="DBJ149" s="33"/>
      <c r="DBK149" s="33"/>
      <c r="DBL149" s="33"/>
      <c r="DBM149" s="33"/>
      <c r="DBN149" s="33"/>
      <c r="DBO149" s="33"/>
      <c r="DBP149" s="33"/>
      <c r="DBQ149" s="33"/>
      <c r="DBR149" s="33"/>
      <c r="DBS149" s="33"/>
      <c r="DBT149" s="33"/>
      <c r="DBU149" s="33"/>
      <c r="DBV149" s="33"/>
      <c r="DBW149" s="33"/>
      <c r="DBX149" s="33"/>
      <c r="DBY149" s="33"/>
      <c r="DBZ149" s="33"/>
      <c r="DCA149" s="33"/>
      <c r="DCB149" s="33"/>
      <c r="DCC149" s="33"/>
      <c r="DCD149" s="33"/>
      <c r="DCE149" s="33"/>
      <c r="DCF149" s="33"/>
      <c r="DCG149" s="33"/>
      <c r="DCH149" s="33"/>
      <c r="DCI149" s="33"/>
      <c r="DCJ149" s="33"/>
      <c r="DCK149" s="33"/>
      <c r="DCL149" s="33"/>
      <c r="DCM149" s="33"/>
      <c r="DCN149" s="33"/>
      <c r="DCO149" s="33"/>
      <c r="DCP149" s="33"/>
      <c r="DCQ149" s="33"/>
      <c r="DCR149" s="33"/>
      <c r="DCS149" s="33"/>
      <c r="DCT149" s="33"/>
      <c r="DCU149" s="33"/>
      <c r="DCV149" s="33"/>
      <c r="DCW149" s="33"/>
      <c r="DCX149" s="33"/>
      <c r="DCY149" s="33"/>
      <c r="DCZ149" s="33"/>
      <c r="DDA149" s="33"/>
      <c r="DDB149" s="33"/>
      <c r="DDC149" s="33"/>
      <c r="DDD149" s="33"/>
      <c r="DDE149" s="33"/>
      <c r="DDF149" s="33"/>
      <c r="DDG149" s="33"/>
      <c r="DDH149" s="33"/>
      <c r="DDI149" s="33"/>
      <c r="DDJ149" s="33"/>
      <c r="DDK149" s="33"/>
      <c r="DDL149" s="33"/>
      <c r="DDM149" s="33"/>
      <c r="DDN149" s="33"/>
      <c r="DDO149" s="33"/>
      <c r="DDP149" s="33"/>
      <c r="DDQ149" s="33"/>
      <c r="DDR149" s="33"/>
      <c r="DDS149" s="33"/>
      <c r="DDT149" s="33"/>
      <c r="DDU149" s="33"/>
      <c r="DDV149" s="33"/>
      <c r="DDW149" s="33"/>
      <c r="DDX149" s="33"/>
      <c r="DDY149" s="33"/>
      <c r="DDZ149" s="33"/>
      <c r="DEA149" s="33"/>
      <c r="DEB149" s="33"/>
      <c r="DEC149" s="33"/>
      <c r="DED149" s="33"/>
      <c r="DEE149" s="33"/>
      <c r="DEF149" s="33"/>
      <c r="DEG149" s="33"/>
      <c r="DEH149" s="33"/>
      <c r="DEI149" s="33"/>
      <c r="DEJ149" s="33"/>
      <c r="DEK149" s="33"/>
      <c r="DEL149" s="33"/>
      <c r="DEM149" s="33"/>
      <c r="DEN149" s="33"/>
      <c r="DEO149" s="33"/>
      <c r="DEP149" s="33"/>
      <c r="DEQ149" s="33"/>
      <c r="DER149" s="33"/>
      <c r="DES149" s="33"/>
      <c r="DET149" s="33"/>
      <c r="DEU149" s="33"/>
      <c r="DEV149" s="33"/>
      <c r="DEW149" s="33"/>
      <c r="DEX149" s="33"/>
      <c r="DEY149" s="33"/>
      <c r="DEZ149" s="33"/>
      <c r="DFA149" s="33"/>
      <c r="DFB149" s="33"/>
      <c r="DFC149" s="33"/>
      <c r="DFD149" s="33"/>
      <c r="DFE149" s="33"/>
      <c r="DFF149" s="33"/>
      <c r="DFG149" s="33"/>
      <c r="DFH149" s="33"/>
      <c r="DFI149" s="33"/>
      <c r="DFJ149" s="33"/>
      <c r="DFK149" s="33"/>
      <c r="DFL149" s="33"/>
      <c r="DFM149" s="33"/>
      <c r="DFN149" s="33"/>
      <c r="DFO149" s="33"/>
      <c r="DFP149" s="33"/>
      <c r="DFQ149" s="33"/>
      <c r="DFR149" s="33"/>
      <c r="DFS149" s="33"/>
      <c r="DFT149" s="33"/>
      <c r="DFU149" s="33"/>
      <c r="DFV149" s="33"/>
      <c r="DFW149" s="33"/>
      <c r="DFX149" s="33"/>
      <c r="DFY149" s="33"/>
      <c r="DFZ149" s="33"/>
      <c r="DGA149" s="33"/>
      <c r="DGB149" s="33"/>
      <c r="DGC149" s="33"/>
      <c r="DGD149" s="33"/>
      <c r="DGE149" s="33"/>
      <c r="DGF149" s="33"/>
      <c r="DGG149" s="33"/>
      <c r="DGH149" s="33"/>
      <c r="DGI149" s="33"/>
      <c r="DGJ149" s="33"/>
      <c r="DGK149" s="33"/>
      <c r="DGL149" s="33"/>
      <c r="DGM149" s="33"/>
      <c r="DGN149" s="33"/>
      <c r="DGO149" s="33"/>
      <c r="DGP149" s="33"/>
      <c r="DGQ149" s="33"/>
      <c r="DGR149" s="33"/>
      <c r="DGS149" s="33"/>
      <c r="DGT149" s="33"/>
      <c r="DGU149" s="33"/>
      <c r="DGV149" s="33"/>
      <c r="DGW149" s="33"/>
      <c r="DGX149" s="33"/>
      <c r="DGY149" s="33"/>
      <c r="DGZ149" s="33"/>
      <c r="DHA149" s="33"/>
      <c r="DHB149" s="33"/>
      <c r="DHC149" s="33"/>
      <c r="DHD149" s="33"/>
      <c r="DHE149" s="33"/>
      <c r="DHF149" s="33"/>
      <c r="DHG149" s="33"/>
      <c r="DHH149" s="33"/>
      <c r="DHI149" s="33"/>
      <c r="DHJ149" s="33"/>
      <c r="DHK149" s="33"/>
      <c r="DHL149" s="33"/>
      <c r="DHM149" s="33"/>
      <c r="DHN149" s="33"/>
      <c r="DHO149" s="33"/>
      <c r="DHP149" s="33"/>
      <c r="DHQ149" s="33"/>
      <c r="DHR149" s="33"/>
      <c r="DHS149" s="33"/>
      <c r="DHT149" s="33"/>
      <c r="DHU149" s="33"/>
      <c r="DHV149" s="33"/>
      <c r="DHW149" s="33"/>
      <c r="DHX149" s="33"/>
      <c r="DHY149" s="33"/>
      <c r="DHZ149" s="33"/>
      <c r="DIA149" s="33"/>
      <c r="DIB149" s="33"/>
      <c r="DIC149" s="33"/>
      <c r="DID149" s="33"/>
      <c r="DIE149" s="33"/>
      <c r="DIF149" s="33"/>
      <c r="DIG149" s="33"/>
      <c r="DIH149" s="33"/>
      <c r="DII149" s="33"/>
      <c r="DIJ149" s="33"/>
      <c r="DIK149" s="33"/>
      <c r="DIL149" s="33"/>
      <c r="DIM149" s="33"/>
      <c r="DIN149" s="33"/>
      <c r="DIO149" s="33"/>
      <c r="DIP149" s="33"/>
      <c r="DIQ149" s="33"/>
      <c r="DIR149" s="33"/>
      <c r="DIS149" s="33"/>
      <c r="DIT149" s="33"/>
      <c r="DIU149" s="33"/>
      <c r="DIV149" s="33"/>
      <c r="DIW149" s="33"/>
      <c r="DIX149" s="33"/>
      <c r="DIY149" s="33"/>
      <c r="DIZ149" s="33"/>
      <c r="DJA149" s="33"/>
      <c r="DJB149" s="33"/>
      <c r="DJC149" s="33"/>
      <c r="DJD149" s="33"/>
      <c r="DJE149" s="33"/>
      <c r="DJF149" s="33"/>
      <c r="DJG149" s="33"/>
      <c r="DJH149" s="33"/>
      <c r="DJI149" s="33"/>
      <c r="DJJ149" s="33"/>
      <c r="DJK149" s="33"/>
      <c r="DJL149" s="33"/>
      <c r="DJM149" s="33"/>
      <c r="DJN149" s="33"/>
      <c r="DJO149" s="33"/>
      <c r="DJP149" s="33"/>
      <c r="DJQ149" s="33"/>
      <c r="DJR149" s="33"/>
      <c r="DJS149" s="33"/>
      <c r="DJT149" s="33"/>
      <c r="DJU149" s="33"/>
      <c r="DJV149" s="33"/>
      <c r="DJW149" s="33"/>
      <c r="DJX149" s="33"/>
      <c r="DJY149" s="33"/>
      <c r="DJZ149" s="33"/>
      <c r="DKA149" s="33"/>
      <c r="DKB149" s="33"/>
      <c r="DKC149" s="33"/>
      <c r="DKD149" s="33"/>
      <c r="DKE149" s="33"/>
      <c r="DKF149" s="33"/>
      <c r="DKG149" s="33"/>
      <c r="DKH149" s="33"/>
      <c r="DKI149" s="33"/>
      <c r="DKJ149" s="33"/>
      <c r="DKK149" s="33"/>
      <c r="DKL149" s="33"/>
      <c r="DKM149" s="33"/>
      <c r="DKN149" s="33"/>
      <c r="DKO149" s="33"/>
      <c r="DKP149" s="33"/>
      <c r="DKQ149" s="33"/>
      <c r="DKR149" s="33"/>
      <c r="DKS149" s="33"/>
      <c r="DKT149" s="33"/>
      <c r="DKU149" s="33"/>
      <c r="DKV149" s="33"/>
      <c r="DKW149" s="33"/>
      <c r="DKX149" s="33"/>
      <c r="DKY149" s="33"/>
      <c r="DKZ149" s="33"/>
      <c r="DLA149" s="33"/>
      <c r="DLB149" s="33"/>
      <c r="DLC149" s="33"/>
      <c r="DLD149" s="33"/>
      <c r="DLE149" s="33"/>
      <c r="DLF149" s="33"/>
      <c r="DLG149" s="33"/>
      <c r="DLH149" s="33"/>
      <c r="DLI149" s="33"/>
      <c r="DLJ149" s="33"/>
      <c r="DLK149" s="33"/>
      <c r="DLL149" s="33"/>
      <c r="DLM149" s="33"/>
      <c r="DLN149" s="33"/>
      <c r="DLO149" s="33"/>
      <c r="DLP149" s="33"/>
      <c r="DLQ149" s="33"/>
      <c r="DLR149" s="33"/>
      <c r="DLS149" s="33"/>
      <c r="DLT149" s="33"/>
      <c r="DLU149" s="33"/>
      <c r="DLV149" s="33"/>
      <c r="DLW149" s="33"/>
      <c r="DLX149" s="33"/>
      <c r="DLY149" s="33"/>
      <c r="DLZ149" s="33"/>
      <c r="DMA149" s="33"/>
      <c r="DMB149" s="33"/>
      <c r="DMC149" s="33"/>
      <c r="DMD149" s="33"/>
      <c r="DME149" s="33"/>
      <c r="DMF149" s="33"/>
      <c r="DMG149" s="33"/>
      <c r="DMH149" s="33"/>
      <c r="DMI149" s="33"/>
      <c r="DMJ149" s="33"/>
      <c r="DMK149" s="33"/>
      <c r="DML149" s="33"/>
      <c r="DMM149" s="33"/>
      <c r="DMN149" s="33"/>
      <c r="DMO149" s="33"/>
      <c r="DMP149" s="33"/>
      <c r="DMQ149" s="33"/>
      <c r="DMR149" s="33"/>
      <c r="DMS149" s="33"/>
      <c r="DMT149" s="33"/>
      <c r="DMU149" s="33"/>
      <c r="DMV149" s="33"/>
      <c r="DMW149" s="33"/>
      <c r="DMX149" s="33"/>
      <c r="DMY149" s="33"/>
      <c r="DMZ149" s="33"/>
      <c r="DNA149" s="33"/>
      <c r="DNB149" s="33"/>
      <c r="DNC149" s="33"/>
      <c r="DND149" s="33"/>
      <c r="DNE149" s="33"/>
      <c r="DNF149" s="33"/>
      <c r="DNG149" s="33"/>
      <c r="DNH149" s="33"/>
      <c r="DNI149" s="33"/>
      <c r="DNJ149" s="33"/>
      <c r="DNK149" s="33"/>
      <c r="DNL149" s="33"/>
      <c r="DNM149" s="33"/>
      <c r="DNN149" s="33"/>
      <c r="DNO149" s="33"/>
      <c r="DNP149" s="33"/>
      <c r="DNQ149" s="33"/>
      <c r="DNR149" s="33"/>
      <c r="DNS149" s="33"/>
      <c r="DNT149" s="33"/>
      <c r="DNU149" s="33"/>
      <c r="DNV149" s="33"/>
      <c r="DNW149" s="33"/>
      <c r="DNX149" s="33"/>
      <c r="DNY149" s="33"/>
      <c r="DNZ149" s="33"/>
      <c r="DOA149" s="33"/>
      <c r="DOB149" s="33"/>
      <c r="DOC149" s="33"/>
      <c r="DOD149" s="33"/>
      <c r="DOE149" s="33"/>
      <c r="DOF149" s="33"/>
      <c r="DOG149" s="33"/>
      <c r="DOH149" s="33"/>
      <c r="DOI149" s="33"/>
      <c r="DOJ149" s="33"/>
      <c r="DOK149" s="33"/>
      <c r="DOL149" s="33"/>
      <c r="DOM149" s="33"/>
      <c r="DON149" s="33"/>
      <c r="DOO149" s="33"/>
      <c r="DOP149" s="33"/>
      <c r="DOQ149" s="33"/>
      <c r="DOR149" s="33"/>
      <c r="DOS149" s="33"/>
      <c r="DOT149" s="33"/>
      <c r="DOU149" s="33"/>
      <c r="DOV149" s="33"/>
      <c r="DOW149" s="33"/>
      <c r="DOX149" s="33"/>
      <c r="DOY149" s="33"/>
      <c r="DOZ149" s="33"/>
      <c r="DPA149" s="33"/>
      <c r="DPB149" s="33"/>
      <c r="DPC149" s="33"/>
      <c r="DPD149" s="33"/>
      <c r="DPE149" s="33"/>
      <c r="DPF149" s="33"/>
      <c r="DPG149" s="33"/>
      <c r="DPH149" s="33"/>
      <c r="DPI149" s="33"/>
      <c r="DPJ149" s="33"/>
      <c r="DPK149" s="33"/>
      <c r="DPL149" s="33"/>
      <c r="DPM149" s="33"/>
      <c r="DPN149" s="33"/>
      <c r="DPO149" s="33"/>
      <c r="DPP149" s="33"/>
      <c r="DPQ149" s="33"/>
      <c r="DPR149" s="33"/>
      <c r="DPS149" s="33"/>
      <c r="DPT149" s="33"/>
      <c r="DPU149" s="33"/>
      <c r="DPV149" s="33"/>
      <c r="DPW149" s="33"/>
      <c r="DPX149" s="33"/>
      <c r="DPY149" s="33"/>
      <c r="DPZ149" s="33"/>
      <c r="DQA149" s="33"/>
      <c r="DQB149" s="33"/>
      <c r="DQC149" s="33"/>
      <c r="DQD149" s="33"/>
      <c r="DQE149" s="33"/>
      <c r="DQF149" s="33"/>
      <c r="DQG149" s="33"/>
      <c r="DQH149" s="33"/>
      <c r="DQI149" s="33"/>
      <c r="DQJ149" s="33"/>
      <c r="DQK149" s="33"/>
      <c r="DQL149" s="33"/>
      <c r="DQM149" s="33"/>
      <c r="DQN149" s="33"/>
      <c r="DQO149" s="33"/>
      <c r="DQP149" s="33"/>
      <c r="DQQ149" s="33"/>
      <c r="DQR149" s="33"/>
      <c r="DQS149" s="33"/>
      <c r="DQT149" s="33"/>
      <c r="DQU149" s="33"/>
      <c r="DQV149" s="33"/>
      <c r="DQW149" s="33"/>
      <c r="DQX149" s="33"/>
      <c r="DQY149" s="33"/>
      <c r="DQZ149" s="33"/>
      <c r="DRA149" s="33"/>
      <c r="DRB149" s="33"/>
      <c r="DRC149" s="33"/>
      <c r="DRD149" s="33"/>
      <c r="DRE149" s="33"/>
      <c r="DRF149" s="33"/>
      <c r="DRG149" s="33"/>
      <c r="DRH149" s="33"/>
      <c r="DRI149" s="33"/>
      <c r="DRJ149" s="33"/>
      <c r="DRK149" s="33"/>
      <c r="DRL149" s="33"/>
      <c r="DRM149" s="33"/>
      <c r="DRN149" s="33"/>
      <c r="DRO149" s="33"/>
      <c r="DRP149" s="33"/>
      <c r="DRQ149" s="33"/>
      <c r="DRR149" s="33"/>
      <c r="DRS149" s="33"/>
      <c r="DRT149" s="33"/>
      <c r="DRU149" s="33"/>
      <c r="DRV149" s="33"/>
      <c r="DRW149" s="33"/>
      <c r="DRX149" s="33"/>
      <c r="DRY149" s="33"/>
      <c r="DRZ149" s="33"/>
      <c r="DSA149" s="33"/>
      <c r="DSB149" s="33"/>
      <c r="DSC149" s="33"/>
      <c r="DSD149" s="33"/>
      <c r="DSE149" s="33"/>
      <c r="DSF149" s="33"/>
      <c r="DSG149" s="33"/>
      <c r="DSH149" s="33"/>
      <c r="DSI149" s="33"/>
      <c r="DSJ149" s="33"/>
      <c r="DSK149" s="33"/>
      <c r="DSL149" s="33"/>
      <c r="DSM149" s="33"/>
      <c r="DSN149" s="33"/>
      <c r="DSO149" s="33"/>
      <c r="DSP149" s="33"/>
      <c r="DSQ149" s="33"/>
      <c r="DSR149" s="33"/>
      <c r="DSS149" s="33"/>
      <c r="DST149" s="33"/>
      <c r="DSU149" s="33"/>
      <c r="DSV149" s="33"/>
      <c r="DSW149" s="33"/>
      <c r="DSX149" s="33"/>
      <c r="DSY149" s="33"/>
      <c r="DSZ149" s="33"/>
      <c r="DTA149" s="33"/>
      <c r="DTB149" s="33"/>
      <c r="DTC149" s="33"/>
      <c r="DTD149" s="33"/>
      <c r="DTE149" s="33"/>
      <c r="DTF149" s="33"/>
      <c r="DTG149" s="33"/>
      <c r="DTH149" s="33"/>
      <c r="DTI149" s="33"/>
      <c r="DTJ149" s="33"/>
      <c r="DTK149" s="33"/>
      <c r="DTL149" s="33"/>
      <c r="DTM149" s="33"/>
      <c r="DTN149" s="33"/>
      <c r="DTO149" s="33"/>
      <c r="DTP149" s="33"/>
      <c r="DTQ149" s="33"/>
      <c r="DTR149" s="33"/>
      <c r="DTS149" s="33"/>
      <c r="DTT149" s="33"/>
      <c r="DTU149" s="33"/>
      <c r="DTV149" s="33"/>
      <c r="DTW149" s="33"/>
      <c r="DTX149" s="33"/>
      <c r="DTY149" s="33"/>
      <c r="DTZ149" s="33"/>
      <c r="DUA149" s="33"/>
      <c r="DUB149" s="33"/>
      <c r="DUC149" s="33"/>
      <c r="DUD149" s="33"/>
      <c r="DUE149" s="33"/>
      <c r="DUF149" s="33"/>
      <c r="DUG149" s="33"/>
      <c r="DUH149" s="33"/>
      <c r="DUI149" s="33"/>
      <c r="DUJ149" s="33"/>
      <c r="DUK149" s="33"/>
      <c r="DUL149" s="33"/>
      <c r="DUM149" s="33"/>
      <c r="DUN149" s="33"/>
      <c r="DUO149" s="33"/>
      <c r="DUP149" s="33"/>
      <c r="DUQ149" s="33"/>
      <c r="DUR149" s="33"/>
      <c r="DUS149" s="33"/>
      <c r="DUT149" s="33"/>
      <c r="DUU149" s="33"/>
      <c r="DUV149" s="33"/>
      <c r="DUW149" s="33"/>
      <c r="DUX149" s="33"/>
      <c r="DUY149" s="33"/>
      <c r="DUZ149" s="33"/>
      <c r="DVA149" s="33"/>
      <c r="DVB149" s="33"/>
      <c r="DVC149" s="33"/>
      <c r="DVD149" s="33"/>
      <c r="DVE149" s="33"/>
      <c r="DVF149" s="33"/>
      <c r="DVG149" s="33"/>
      <c r="DVH149" s="33"/>
      <c r="DVI149" s="33"/>
      <c r="DVJ149" s="33"/>
      <c r="DVK149" s="33"/>
      <c r="DVL149" s="33"/>
      <c r="DVM149" s="33"/>
      <c r="DVN149" s="33"/>
      <c r="DVO149" s="33"/>
      <c r="DVP149" s="33"/>
      <c r="DVQ149" s="33"/>
      <c r="DVR149" s="33"/>
      <c r="DVS149" s="33"/>
      <c r="DVT149" s="33"/>
      <c r="DVU149" s="33"/>
      <c r="DVV149" s="33"/>
      <c r="DVW149" s="33"/>
      <c r="DVX149" s="33"/>
      <c r="DVY149" s="33"/>
      <c r="DVZ149" s="33"/>
      <c r="DWA149" s="33"/>
      <c r="DWB149" s="33"/>
      <c r="DWC149" s="33"/>
      <c r="DWD149" s="33"/>
      <c r="DWE149" s="33"/>
      <c r="DWF149" s="33"/>
      <c r="DWG149" s="33"/>
      <c r="DWH149" s="33"/>
      <c r="DWI149" s="33"/>
      <c r="DWJ149" s="33"/>
      <c r="DWK149" s="33"/>
      <c r="DWL149" s="33"/>
      <c r="DWM149" s="33"/>
      <c r="DWN149" s="33"/>
      <c r="DWO149" s="33"/>
      <c r="DWP149" s="33"/>
      <c r="DWQ149" s="33"/>
      <c r="DWR149" s="33"/>
      <c r="DWS149" s="33"/>
      <c r="DWT149" s="33"/>
      <c r="DWU149" s="33"/>
      <c r="DWV149" s="33"/>
      <c r="DWW149" s="33"/>
      <c r="DWX149" s="33"/>
      <c r="DWY149" s="33"/>
      <c r="DWZ149" s="33"/>
      <c r="DXA149" s="33"/>
      <c r="DXB149" s="33"/>
      <c r="DXC149" s="33"/>
      <c r="DXD149" s="33"/>
      <c r="DXE149" s="33"/>
      <c r="DXF149" s="33"/>
      <c r="DXG149" s="33"/>
      <c r="DXH149" s="33"/>
      <c r="DXI149" s="33"/>
      <c r="DXJ149" s="33"/>
      <c r="DXK149" s="33"/>
      <c r="DXL149" s="33"/>
      <c r="DXM149" s="33"/>
      <c r="DXN149" s="33"/>
      <c r="DXO149" s="33"/>
      <c r="DXP149" s="33"/>
      <c r="DXQ149" s="33"/>
      <c r="DXR149" s="33"/>
      <c r="DXS149" s="33"/>
      <c r="DXT149" s="33"/>
      <c r="DXU149" s="33"/>
      <c r="DXV149" s="33"/>
      <c r="DXW149" s="33"/>
      <c r="DXX149" s="33"/>
      <c r="DXY149" s="33"/>
      <c r="DXZ149" s="33"/>
      <c r="DYA149" s="33"/>
      <c r="DYB149" s="33"/>
      <c r="DYC149" s="33"/>
      <c r="DYD149" s="33"/>
      <c r="DYE149" s="33"/>
      <c r="DYF149" s="33"/>
      <c r="DYG149" s="33"/>
      <c r="DYH149" s="33"/>
      <c r="DYI149" s="33"/>
      <c r="DYJ149" s="33"/>
      <c r="DYK149" s="33"/>
      <c r="DYL149" s="33"/>
      <c r="DYM149" s="33"/>
      <c r="DYN149" s="33"/>
      <c r="DYO149" s="33"/>
      <c r="DYP149" s="33"/>
      <c r="DYQ149" s="33"/>
      <c r="DYR149" s="33"/>
      <c r="DYS149" s="33"/>
      <c r="DYT149" s="33"/>
      <c r="DYU149" s="33"/>
      <c r="DYV149" s="33"/>
      <c r="DYW149" s="33"/>
      <c r="DYX149" s="33"/>
      <c r="DYY149" s="33"/>
      <c r="DYZ149" s="33"/>
      <c r="DZA149" s="33"/>
      <c r="DZB149" s="33"/>
      <c r="DZC149" s="33"/>
      <c r="DZD149" s="33"/>
      <c r="DZE149" s="33"/>
      <c r="DZF149" s="33"/>
      <c r="DZG149" s="33"/>
      <c r="DZH149" s="33"/>
      <c r="DZI149" s="33"/>
      <c r="DZJ149" s="33"/>
      <c r="DZK149" s="33"/>
      <c r="DZL149" s="33"/>
      <c r="DZM149" s="33"/>
      <c r="DZN149" s="33"/>
      <c r="DZO149" s="33"/>
      <c r="DZP149" s="33"/>
      <c r="DZQ149" s="33"/>
      <c r="DZR149" s="33"/>
      <c r="DZS149" s="33"/>
      <c r="DZT149" s="33"/>
      <c r="DZU149" s="33"/>
      <c r="DZV149" s="33"/>
      <c r="DZW149" s="33"/>
      <c r="DZX149" s="33"/>
      <c r="DZY149" s="33"/>
      <c r="DZZ149" s="33"/>
      <c r="EAA149" s="33"/>
      <c r="EAB149" s="33"/>
      <c r="EAC149" s="33"/>
      <c r="EAD149" s="33"/>
      <c r="EAE149" s="33"/>
      <c r="EAF149" s="33"/>
      <c r="EAG149" s="33"/>
      <c r="EAH149" s="33"/>
      <c r="EAI149" s="33"/>
      <c r="EAJ149" s="33"/>
      <c r="EAK149" s="33"/>
      <c r="EAL149" s="33"/>
      <c r="EAM149" s="33"/>
      <c r="EAN149" s="33"/>
      <c r="EAO149" s="33"/>
      <c r="EAP149" s="33"/>
      <c r="EAQ149" s="33"/>
      <c r="EAR149" s="33"/>
      <c r="EAS149" s="33"/>
      <c r="EAT149" s="33"/>
      <c r="EAU149" s="33"/>
      <c r="EAV149" s="33"/>
      <c r="EAW149" s="33"/>
      <c r="EAX149" s="33"/>
      <c r="EAY149" s="33"/>
      <c r="EAZ149" s="33"/>
      <c r="EBA149" s="33"/>
      <c r="EBB149" s="33"/>
      <c r="EBC149" s="33"/>
      <c r="EBD149" s="33"/>
      <c r="EBE149" s="33"/>
      <c r="EBF149" s="33"/>
      <c r="EBG149" s="33"/>
      <c r="EBH149" s="33"/>
      <c r="EBI149" s="33"/>
      <c r="EBJ149" s="33"/>
      <c r="EBK149" s="33"/>
      <c r="EBL149" s="33"/>
      <c r="EBM149" s="33"/>
      <c r="EBN149" s="33"/>
      <c r="EBO149" s="33"/>
      <c r="EBP149" s="33"/>
      <c r="EBQ149" s="33"/>
      <c r="EBR149" s="33"/>
      <c r="EBS149" s="33"/>
      <c r="EBT149" s="33"/>
      <c r="EBU149" s="33"/>
      <c r="EBV149" s="33"/>
      <c r="EBW149" s="33"/>
      <c r="EBX149" s="33"/>
      <c r="EBY149" s="33"/>
      <c r="EBZ149" s="33"/>
      <c r="ECA149" s="33"/>
      <c r="ECB149" s="33"/>
      <c r="ECC149" s="33"/>
      <c r="ECD149" s="33"/>
      <c r="ECE149" s="33"/>
      <c r="ECF149" s="33"/>
      <c r="ECG149" s="33"/>
      <c r="ECH149" s="33"/>
      <c r="ECI149" s="33"/>
      <c r="ECJ149" s="33"/>
      <c r="ECK149" s="33"/>
      <c r="ECL149" s="33"/>
      <c r="ECM149" s="33"/>
      <c r="ECN149" s="33"/>
      <c r="ECO149" s="33"/>
      <c r="ECP149" s="33"/>
      <c r="ECQ149" s="33"/>
      <c r="ECR149" s="33"/>
      <c r="ECS149" s="33"/>
      <c r="ECT149" s="33"/>
      <c r="ECU149" s="33"/>
      <c r="ECV149" s="33"/>
      <c r="ECW149" s="33"/>
      <c r="ECX149" s="33"/>
      <c r="ECY149" s="33"/>
      <c r="ECZ149" s="33"/>
      <c r="EDA149" s="33"/>
      <c r="EDB149" s="33"/>
      <c r="EDC149" s="33"/>
      <c r="EDD149" s="33"/>
      <c r="EDE149" s="33"/>
      <c r="EDF149" s="33"/>
      <c r="EDG149" s="33"/>
      <c r="EDH149" s="33"/>
      <c r="EDI149" s="33"/>
      <c r="EDJ149" s="33"/>
      <c r="EDK149" s="33"/>
      <c r="EDL149" s="33"/>
      <c r="EDM149" s="33"/>
      <c r="EDN149" s="33"/>
      <c r="EDO149" s="33"/>
      <c r="EDP149" s="33"/>
      <c r="EDQ149" s="33"/>
      <c r="EDR149" s="33"/>
      <c r="EDS149" s="33"/>
      <c r="EDT149" s="33"/>
      <c r="EDU149" s="33"/>
      <c r="EDV149" s="33"/>
      <c r="EDW149" s="33"/>
      <c r="EDX149" s="33"/>
      <c r="EDY149" s="33"/>
      <c r="EDZ149" s="33"/>
      <c r="EEA149" s="33"/>
      <c r="EEB149" s="33"/>
      <c r="EEC149" s="33"/>
      <c r="EED149" s="33"/>
      <c r="EEE149" s="33"/>
      <c r="EEF149" s="33"/>
      <c r="EEG149" s="33"/>
      <c r="EEH149" s="33"/>
      <c r="EEI149" s="33"/>
      <c r="EEJ149" s="33"/>
      <c r="EEK149" s="33"/>
      <c r="EEL149" s="33"/>
      <c r="EEM149" s="33"/>
      <c r="EEN149" s="33"/>
      <c r="EEO149" s="33"/>
      <c r="EEP149" s="33"/>
      <c r="EEQ149" s="33"/>
      <c r="EER149" s="33"/>
      <c r="EES149" s="33"/>
      <c r="EET149" s="33"/>
      <c r="EEU149" s="33"/>
      <c r="EEV149" s="33"/>
      <c r="EEW149" s="33"/>
      <c r="EEX149" s="33"/>
      <c r="EEY149" s="33"/>
      <c r="EEZ149" s="33"/>
      <c r="EFA149" s="33"/>
      <c r="EFB149" s="33"/>
      <c r="EFC149" s="33"/>
      <c r="EFD149" s="33"/>
      <c r="EFE149" s="33"/>
      <c r="EFF149" s="33"/>
      <c r="EFG149" s="33"/>
      <c r="EFH149" s="33"/>
      <c r="EFI149" s="33"/>
      <c r="EFJ149" s="33"/>
      <c r="EFK149" s="33"/>
      <c r="EFL149" s="33"/>
      <c r="EFM149" s="33"/>
      <c r="EFN149" s="33"/>
      <c r="EFO149" s="33"/>
      <c r="EFP149" s="33"/>
      <c r="EFQ149" s="33"/>
      <c r="EFR149" s="33"/>
      <c r="EFS149" s="33"/>
      <c r="EFT149" s="33"/>
      <c r="EFU149" s="33"/>
      <c r="EFV149" s="33"/>
      <c r="EFW149" s="33"/>
      <c r="EFX149" s="33"/>
      <c r="EFY149" s="33"/>
      <c r="EFZ149" s="33"/>
      <c r="EGA149" s="33"/>
      <c r="EGB149" s="33"/>
      <c r="EGC149" s="33"/>
      <c r="EGD149" s="33"/>
      <c r="EGE149" s="33"/>
      <c r="EGF149" s="33"/>
      <c r="EGG149" s="33"/>
      <c r="EGH149" s="33"/>
      <c r="EGI149" s="33"/>
      <c r="EGJ149" s="33"/>
      <c r="EGK149" s="33"/>
      <c r="EGL149" s="33"/>
      <c r="EGM149" s="33"/>
      <c r="EGN149" s="33"/>
      <c r="EGO149" s="33"/>
      <c r="EGP149" s="33"/>
      <c r="EGQ149" s="33"/>
      <c r="EGR149" s="33"/>
      <c r="EGS149" s="33"/>
      <c r="EGT149" s="33"/>
      <c r="EGU149" s="33"/>
      <c r="EGV149" s="33"/>
      <c r="EGW149" s="33"/>
      <c r="EGX149" s="33"/>
      <c r="EGY149" s="33"/>
      <c r="EGZ149" s="33"/>
      <c r="EHA149" s="33"/>
      <c r="EHB149" s="33"/>
      <c r="EHC149" s="33"/>
      <c r="EHD149" s="33"/>
      <c r="EHE149" s="33"/>
      <c r="EHF149" s="33"/>
      <c r="EHG149" s="33"/>
      <c r="EHH149" s="33"/>
      <c r="EHI149" s="33"/>
      <c r="EHJ149" s="33"/>
      <c r="EHK149" s="33"/>
      <c r="EHL149" s="33"/>
      <c r="EHM149" s="33"/>
      <c r="EHN149" s="33"/>
      <c r="EHO149" s="33"/>
      <c r="EHP149" s="33"/>
      <c r="EHQ149" s="33"/>
      <c r="EHR149" s="33"/>
      <c r="EHS149" s="33"/>
      <c r="EHT149" s="33"/>
      <c r="EHU149" s="33"/>
      <c r="EHV149" s="33"/>
      <c r="EHW149" s="33"/>
      <c r="EHX149" s="33"/>
      <c r="EHY149" s="33"/>
      <c r="EHZ149" s="33"/>
      <c r="EIA149" s="33"/>
      <c r="EIB149" s="33"/>
      <c r="EIC149" s="33"/>
      <c r="EID149" s="33"/>
      <c r="EIE149" s="33"/>
      <c r="EIF149" s="33"/>
      <c r="EIG149" s="33"/>
      <c r="EIH149" s="33"/>
      <c r="EII149" s="33"/>
      <c r="EIJ149" s="33"/>
      <c r="EIK149" s="33"/>
      <c r="EIL149" s="33"/>
      <c r="EIM149" s="33"/>
      <c r="EIN149" s="33"/>
      <c r="EIO149" s="33"/>
      <c r="EIP149" s="33"/>
      <c r="EIQ149" s="33"/>
      <c r="EIR149" s="33"/>
      <c r="EIS149" s="33"/>
      <c r="EIT149" s="33"/>
      <c r="EIU149" s="33"/>
      <c r="EIV149" s="33"/>
      <c r="EIW149" s="33"/>
      <c r="EIX149" s="33"/>
      <c r="EIY149" s="33"/>
      <c r="EIZ149" s="33"/>
      <c r="EJA149" s="33"/>
      <c r="EJB149" s="33"/>
      <c r="EJC149" s="33"/>
      <c r="EJD149" s="33"/>
      <c r="EJE149" s="33"/>
      <c r="EJF149" s="33"/>
      <c r="EJG149" s="33"/>
      <c r="EJH149" s="33"/>
      <c r="EJI149" s="33"/>
      <c r="EJJ149" s="33"/>
      <c r="EJK149" s="33"/>
      <c r="EJL149" s="33"/>
      <c r="EJM149" s="33"/>
      <c r="EJN149" s="33"/>
      <c r="EJO149" s="33"/>
      <c r="EJP149" s="33"/>
      <c r="EJQ149" s="33"/>
      <c r="EJR149" s="33"/>
      <c r="EJS149" s="33"/>
      <c r="EJT149" s="33"/>
      <c r="EJU149" s="33"/>
      <c r="EJV149" s="33"/>
      <c r="EJW149" s="33"/>
      <c r="EJX149" s="33"/>
      <c r="EJY149" s="33"/>
      <c r="EJZ149" s="33"/>
      <c r="EKA149" s="33"/>
      <c r="EKB149" s="33"/>
      <c r="EKC149" s="33"/>
      <c r="EKD149" s="33"/>
      <c r="EKE149" s="33"/>
      <c r="EKF149" s="33"/>
      <c r="EKG149" s="33"/>
      <c r="EKH149" s="33"/>
      <c r="EKI149" s="33"/>
      <c r="EKJ149" s="33"/>
      <c r="EKK149" s="33"/>
      <c r="EKL149" s="33"/>
      <c r="EKM149" s="33"/>
      <c r="EKN149" s="33"/>
      <c r="EKO149" s="33"/>
      <c r="EKP149" s="33"/>
      <c r="EKQ149" s="33"/>
      <c r="EKR149" s="33"/>
      <c r="EKS149" s="33"/>
      <c r="EKT149" s="33"/>
      <c r="EKU149" s="33"/>
      <c r="EKV149" s="33"/>
      <c r="EKW149" s="33"/>
      <c r="EKX149" s="33"/>
      <c r="EKY149" s="33"/>
      <c r="EKZ149" s="33"/>
      <c r="ELA149" s="33"/>
      <c r="ELB149" s="33"/>
      <c r="ELC149" s="33"/>
      <c r="ELD149" s="33"/>
      <c r="ELE149" s="33"/>
      <c r="ELF149" s="33"/>
      <c r="ELG149" s="33"/>
      <c r="ELH149" s="33"/>
      <c r="ELI149" s="33"/>
      <c r="ELJ149" s="33"/>
      <c r="ELK149" s="33"/>
      <c r="ELL149" s="33"/>
      <c r="ELM149" s="33"/>
      <c r="ELN149" s="33"/>
      <c r="ELO149" s="33"/>
      <c r="ELP149" s="33"/>
      <c r="ELQ149" s="33"/>
      <c r="ELR149" s="33"/>
      <c r="ELS149" s="33"/>
      <c r="ELT149" s="33"/>
      <c r="ELU149" s="33"/>
      <c r="ELV149" s="33"/>
      <c r="ELW149" s="33"/>
      <c r="ELX149" s="33"/>
      <c r="ELY149" s="33"/>
      <c r="ELZ149" s="33"/>
      <c r="EMA149" s="33"/>
      <c r="EMB149" s="33"/>
      <c r="EMC149" s="33"/>
      <c r="EMD149" s="33"/>
      <c r="EME149" s="33"/>
      <c r="EMF149" s="33"/>
      <c r="EMG149" s="33"/>
      <c r="EMH149" s="33"/>
      <c r="EMI149" s="33"/>
      <c r="EMJ149" s="33"/>
      <c r="EMK149" s="33"/>
      <c r="EML149" s="33"/>
      <c r="EMM149" s="33"/>
      <c r="EMN149" s="33"/>
      <c r="EMO149" s="33"/>
      <c r="EMP149" s="33"/>
      <c r="EMQ149" s="33"/>
      <c r="EMR149" s="33"/>
      <c r="EMS149" s="33"/>
      <c r="EMT149" s="33"/>
      <c r="EMU149" s="33"/>
      <c r="EMV149" s="33"/>
      <c r="EMW149" s="33"/>
      <c r="EMX149" s="33"/>
      <c r="EMY149" s="33"/>
      <c r="EMZ149" s="33"/>
      <c r="ENA149" s="33"/>
      <c r="ENB149" s="33"/>
      <c r="ENC149" s="33"/>
      <c r="END149" s="33"/>
      <c r="ENE149" s="33"/>
      <c r="ENF149" s="33"/>
      <c r="ENG149" s="33"/>
      <c r="ENH149" s="33"/>
      <c r="ENI149" s="33"/>
      <c r="ENJ149" s="33"/>
      <c r="ENK149" s="33"/>
      <c r="ENL149" s="33"/>
      <c r="ENM149" s="33"/>
      <c r="ENN149" s="33"/>
      <c r="ENO149" s="33"/>
      <c r="ENP149" s="33"/>
      <c r="ENQ149" s="33"/>
      <c r="ENR149" s="33"/>
      <c r="ENS149" s="33"/>
      <c r="ENT149" s="33"/>
      <c r="ENU149" s="33"/>
      <c r="ENV149" s="33"/>
      <c r="ENW149" s="33"/>
      <c r="ENX149" s="33"/>
      <c r="ENY149" s="33"/>
      <c r="ENZ149" s="33"/>
      <c r="EOA149" s="33"/>
      <c r="EOB149" s="33"/>
      <c r="EOC149" s="33"/>
      <c r="EOD149" s="33"/>
      <c r="EOE149" s="33"/>
      <c r="EOF149" s="33"/>
      <c r="EOG149" s="33"/>
      <c r="EOH149" s="33"/>
      <c r="EOI149" s="33"/>
      <c r="EOJ149" s="33"/>
      <c r="EOK149" s="33"/>
      <c r="EOL149" s="33"/>
      <c r="EOM149" s="33"/>
      <c r="EON149" s="33"/>
      <c r="EOO149" s="33"/>
      <c r="EOP149" s="33"/>
      <c r="EOQ149" s="33"/>
      <c r="EOR149" s="33"/>
      <c r="EOS149" s="33"/>
      <c r="EOT149" s="33"/>
      <c r="EOU149" s="33"/>
      <c r="EOV149" s="33"/>
      <c r="EOW149" s="33"/>
      <c r="EOX149" s="33"/>
      <c r="EOY149" s="33"/>
      <c r="EOZ149" s="33"/>
      <c r="EPA149" s="33"/>
      <c r="EPB149" s="33"/>
      <c r="EPC149" s="33"/>
      <c r="EPD149" s="33"/>
      <c r="EPE149" s="33"/>
      <c r="EPF149" s="33"/>
      <c r="EPG149" s="33"/>
      <c r="EPH149" s="33"/>
      <c r="EPI149" s="33"/>
      <c r="EPJ149" s="33"/>
      <c r="EPK149" s="33"/>
      <c r="EPL149" s="33"/>
      <c r="EPM149" s="33"/>
      <c r="EPN149" s="33"/>
      <c r="EPO149" s="33"/>
      <c r="EPP149" s="33"/>
      <c r="EPQ149" s="33"/>
      <c r="EPR149" s="33"/>
      <c r="EPS149" s="33"/>
      <c r="EPT149" s="33"/>
      <c r="EPU149" s="33"/>
      <c r="EPV149" s="33"/>
      <c r="EPW149" s="33"/>
      <c r="EPX149" s="33"/>
      <c r="EPY149" s="33"/>
      <c r="EPZ149" s="33"/>
      <c r="EQA149" s="33"/>
      <c r="EQB149" s="33"/>
      <c r="EQC149" s="33"/>
      <c r="EQD149" s="33"/>
      <c r="EQE149" s="33"/>
      <c r="EQF149" s="33"/>
      <c r="EQG149" s="33"/>
      <c r="EQH149" s="33"/>
      <c r="EQI149" s="33"/>
      <c r="EQJ149" s="33"/>
      <c r="EQK149" s="33"/>
      <c r="EQL149" s="33"/>
      <c r="EQM149" s="33"/>
      <c r="EQN149" s="33"/>
      <c r="EQO149" s="33"/>
      <c r="EQP149" s="33"/>
      <c r="EQQ149" s="33"/>
      <c r="EQR149" s="33"/>
      <c r="EQS149" s="33"/>
      <c r="EQT149" s="33"/>
      <c r="EQU149" s="33"/>
      <c r="EQV149" s="33"/>
      <c r="EQW149" s="33"/>
      <c r="EQX149" s="33"/>
      <c r="EQY149" s="33"/>
      <c r="EQZ149" s="33"/>
      <c r="ERA149" s="33"/>
      <c r="ERB149" s="33"/>
      <c r="ERC149" s="33"/>
      <c r="ERD149" s="33"/>
      <c r="ERE149" s="33"/>
      <c r="ERF149" s="33"/>
      <c r="ERG149" s="33"/>
      <c r="ERH149" s="33"/>
      <c r="ERI149" s="33"/>
      <c r="ERJ149" s="33"/>
      <c r="ERK149" s="33"/>
      <c r="ERL149" s="33"/>
      <c r="ERM149" s="33"/>
      <c r="ERN149" s="33"/>
      <c r="ERO149" s="33"/>
      <c r="ERP149" s="33"/>
      <c r="ERQ149" s="33"/>
      <c r="ERR149" s="33"/>
      <c r="ERS149" s="33"/>
      <c r="ERT149" s="33"/>
      <c r="ERU149" s="33"/>
      <c r="ERV149" s="33"/>
      <c r="ERW149" s="33"/>
      <c r="ERX149" s="33"/>
      <c r="ERY149" s="33"/>
      <c r="ERZ149" s="33"/>
      <c r="ESA149" s="33"/>
      <c r="ESB149" s="33"/>
      <c r="ESC149" s="33"/>
      <c r="ESD149" s="33"/>
      <c r="ESE149" s="33"/>
      <c r="ESF149" s="33"/>
      <c r="ESG149" s="33"/>
      <c r="ESH149" s="33"/>
      <c r="ESI149" s="33"/>
      <c r="ESJ149" s="33"/>
      <c r="ESK149" s="33"/>
      <c r="ESL149" s="33"/>
      <c r="ESM149" s="33"/>
      <c r="ESN149" s="33"/>
      <c r="ESO149" s="33"/>
      <c r="ESP149" s="33"/>
      <c r="ESQ149" s="33"/>
      <c r="ESR149" s="33"/>
      <c r="ESS149" s="33"/>
      <c r="EST149" s="33"/>
      <c r="ESU149" s="33"/>
      <c r="ESV149" s="33"/>
      <c r="ESW149" s="33"/>
      <c r="ESX149" s="33"/>
      <c r="ESY149" s="33"/>
      <c r="ESZ149" s="33"/>
      <c r="ETA149" s="33"/>
      <c r="ETB149" s="33"/>
      <c r="ETC149" s="33"/>
      <c r="ETD149" s="33"/>
      <c r="ETE149" s="33"/>
      <c r="ETF149" s="33"/>
      <c r="ETG149" s="33"/>
      <c r="ETH149" s="33"/>
      <c r="ETI149" s="33"/>
      <c r="ETJ149" s="33"/>
      <c r="ETK149" s="33"/>
      <c r="ETL149" s="33"/>
      <c r="ETM149" s="33"/>
      <c r="ETN149" s="33"/>
      <c r="ETO149" s="33"/>
      <c r="ETP149" s="33"/>
      <c r="ETQ149" s="33"/>
      <c r="ETR149" s="33"/>
      <c r="ETS149" s="33"/>
      <c r="ETT149" s="33"/>
      <c r="ETU149" s="33"/>
      <c r="ETV149" s="33"/>
      <c r="ETW149" s="33"/>
      <c r="ETX149" s="33"/>
      <c r="ETY149" s="33"/>
      <c r="ETZ149" s="33"/>
      <c r="EUA149" s="33"/>
      <c r="EUB149" s="33"/>
      <c r="EUC149" s="33"/>
      <c r="EUD149" s="33"/>
      <c r="EUE149" s="33"/>
      <c r="EUF149" s="33"/>
      <c r="EUG149" s="33"/>
      <c r="EUH149" s="33"/>
      <c r="EUI149" s="33"/>
      <c r="EUJ149" s="33"/>
      <c r="EUK149" s="33"/>
      <c r="EUL149" s="33"/>
      <c r="EUM149" s="33"/>
      <c r="EUN149" s="33"/>
      <c r="EUO149" s="33"/>
      <c r="EUP149" s="33"/>
      <c r="EUQ149" s="33"/>
      <c r="EUR149" s="33"/>
      <c r="EUS149" s="33"/>
      <c r="EUT149" s="33"/>
      <c r="EUU149" s="33"/>
      <c r="EUV149" s="33"/>
      <c r="EUW149" s="33"/>
      <c r="EUX149" s="33"/>
      <c r="EUY149" s="33"/>
      <c r="EUZ149" s="33"/>
      <c r="EVA149" s="33"/>
      <c r="EVB149" s="33"/>
      <c r="EVC149" s="33"/>
      <c r="EVD149" s="33"/>
      <c r="EVE149" s="33"/>
      <c r="EVF149" s="33"/>
      <c r="EVG149" s="33"/>
      <c r="EVH149" s="33"/>
      <c r="EVI149" s="33"/>
      <c r="EVJ149" s="33"/>
      <c r="EVK149" s="33"/>
      <c r="EVL149" s="33"/>
      <c r="EVM149" s="33"/>
      <c r="EVN149" s="33"/>
      <c r="EVO149" s="33"/>
      <c r="EVP149" s="33"/>
      <c r="EVQ149" s="33"/>
      <c r="EVR149" s="33"/>
      <c r="EVS149" s="33"/>
      <c r="EVT149" s="33"/>
      <c r="EVU149" s="33"/>
      <c r="EVV149" s="33"/>
      <c r="EVW149" s="33"/>
      <c r="EVX149" s="33"/>
      <c r="EVY149" s="33"/>
      <c r="EVZ149" s="33"/>
      <c r="EWA149" s="33"/>
      <c r="EWB149" s="33"/>
      <c r="EWC149" s="33"/>
      <c r="EWD149" s="33"/>
      <c r="EWE149" s="33"/>
      <c r="EWF149" s="33"/>
      <c r="EWG149" s="33"/>
      <c r="EWH149" s="33"/>
      <c r="EWI149" s="33"/>
      <c r="EWJ149" s="33"/>
      <c r="EWK149" s="33"/>
      <c r="EWL149" s="33"/>
      <c r="EWM149" s="33"/>
      <c r="EWN149" s="33"/>
      <c r="EWO149" s="33"/>
      <c r="EWP149" s="33"/>
      <c r="EWQ149" s="33"/>
      <c r="EWR149" s="33"/>
      <c r="EWS149" s="33"/>
      <c r="EWT149" s="33"/>
      <c r="EWU149" s="33"/>
      <c r="EWV149" s="33"/>
      <c r="EWW149" s="33"/>
      <c r="EWX149" s="33"/>
      <c r="EWY149" s="33"/>
      <c r="EWZ149" s="33"/>
      <c r="EXA149" s="33"/>
      <c r="EXB149" s="33"/>
      <c r="EXC149" s="33"/>
      <c r="EXD149" s="33"/>
      <c r="EXE149" s="33"/>
      <c r="EXF149" s="33"/>
      <c r="EXG149" s="33"/>
      <c r="EXH149" s="33"/>
      <c r="EXI149" s="33"/>
      <c r="EXJ149" s="33"/>
      <c r="EXK149" s="33"/>
      <c r="EXL149" s="33"/>
      <c r="EXM149" s="33"/>
      <c r="EXN149" s="33"/>
      <c r="EXO149" s="33"/>
      <c r="EXP149" s="33"/>
      <c r="EXQ149" s="33"/>
      <c r="EXR149" s="33"/>
      <c r="EXS149" s="33"/>
      <c r="EXT149" s="33"/>
      <c r="EXU149" s="33"/>
      <c r="EXV149" s="33"/>
      <c r="EXW149" s="33"/>
      <c r="EXX149" s="33"/>
      <c r="EXY149" s="33"/>
      <c r="EXZ149" s="33"/>
      <c r="EYA149" s="33"/>
      <c r="EYB149" s="33"/>
      <c r="EYC149" s="33"/>
      <c r="EYD149" s="33"/>
      <c r="EYE149" s="33"/>
      <c r="EYF149" s="33"/>
      <c r="EYG149" s="33"/>
      <c r="EYH149" s="33"/>
      <c r="EYI149" s="33"/>
      <c r="EYJ149" s="33"/>
      <c r="EYK149" s="33"/>
      <c r="EYL149" s="33"/>
      <c r="EYM149" s="33"/>
      <c r="EYN149" s="33"/>
      <c r="EYO149" s="33"/>
      <c r="EYP149" s="33"/>
      <c r="EYQ149" s="33"/>
      <c r="EYR149" s="33"/>
      <c r="EYS149" s="33"/>
      <c r="EYT149" s="33"/>
      <c r="EYU149" s="33"/>
      <c r="EYV149" s="33"/>
      <c r="EYW149" s="33"/>
      <c r="EYX149" s="33"/>
      <c r="EYY149" s="33"/>
      <c r="EYZ149" s="33"/>
      <c r="EZA149" s="33"/>
      <c r="EZB149" s="33"/>
      <c r="EZC149" s="33"/>
      <c r="EZD149" s="33"/>
      <c r="EZE149" s="33"/>
      <c r="EZF149" s="33"/>
      <c r="EZG149" s="33"/>
      <c r="EZH149" s="33"/>
      <c r="EZI149" s="33"/>
      <c r="EZJ149" s="33"/>
      <c r="EZK149" s="33"/>
      <c r="EZL149" s="33"/>
      <c r="EZM149" s="33"/>
      <c r="EZN149" s="33"/>
      <c r="EZO149" s="33"/>
      <c r="EZP149" s="33"/>
      <c r="EZQ149" s="33"/>
      <c r="EZR149" s="33"/>
      <c r="EZS149" s="33"/>
      <c r="EZT149" s="33"/>
      <c r="EZU149" s="33"/>
      <c r="EZV149" s="33"/>
      <c r="EZW149" s="33"/>
      <c r="EZX149" s="33"/>
      <c r="EZY149" s="33"/>
      <c r="EZZ149" s="33"/>
      <c r="FAA149" s="33"/>
      <c r="FAB149" s="33"/>
      <c r="FAC149" s="33"/>
      <c r="FAD149" s="33"/>
      <c r="FAE149" s="33"/>
      <c r="FAF149" s="33"/>
      <c r="FAG149" s="33"/>
      <c r="FAH149" s="33"/>
      <c r="FAI149" s="33"/>
      <c r="FAJ149" s="33"/>
      <c r="FAK149" s="33"/>
      <c r="FAL149" s="33"/>
      <c r="FAM149" s="33"/>
      <c r="FAN149" s="33"/>
      <c r="FAO149" s="33"/>
      <c r="FAP149" s="33"/>
      <c r="FAQ149" s="33"/>
      <c r="FAR149" s="33"/>
      <c r="FAS149" s="33"/>
      <c r="FAT149" s="33"/>
      <c r="FAU149" s="33"/>
      <c r="FAV149" s="33"/>
      <c r="FAW149" s="33"/>
      <c r="FAX149" s="33"/>
      <c r="FAY149" s="33"/>
      <c r="FAZ149" s="33"/>
      <c r="FBA149" s="33"/>
      <c r="FBB149" s="33"/>
      <c r="FBC149" s="33"/>
      <c r="FBD149" s="33"/>
      <c r="FBE149" s="33"/>
      <c r="FBF149" s="33"/>
      <c r="FBG149" s="33"/>
      <c r="FBH149" s="33"/>
      <c r="FBI149" s="33"/>
      <c r="FBJ149" s="33"/>
      <c r="FBK149" s="33"/>
      <c r="FBL149" s="33"/>
      <c r="FBM149" s="33"/>
      <c r="FBN149" s="33"/>
      <c r="FBO149" s="33"/>
      <c r="FBP149" s="33"/>
      <c r="FBQ149" s="33"/>
      <c r="FBR149" s="33"/>
      <c r="FBS149" s="33"/>
      <c r="FBT149" s="33"/>
      <c r="FBU149" s="33"/>
      <c r="FBV149" s="33"/>
      <c r="FBW149" s="33"/>
      <c r="FBX149" s="33"/>
      <c r="FBY149" s="33"/>
      <c r="FBZ149" s="33"/>
      <c r="FCA149" s="33"/>
      <c r="FCB149" s="33"/>
      <c r="FCC149" s="33"/>
      <c r="FCD149" s="33"/>
      <c r="FCE149" s="33"/>
      <c r="FCF149" s="33"/>
      <c r="FCG149" s="33"/>
      <c r="FCH149" s="33"/>
      <c r="FCI149" s="33"/>
      <c r="FCJ149" s="33"/>
      <c r="FCK149" s="33"/>
      <c r="FCL149" s="33"/>
      <c r="FCM149" s="33"/>
      <c r="FCN149" s="33"/>
      <c r="FCO149" s="33"/>
      <c r="FCP149" s="33"/>
      <c r="FCQ149" s="33"/>
      <c r="FCR149" s="33"/>
      <c r="FCS149" s="33"/>
      <c r="FCT149" s="33"/>
      <c r="FCU149" s="33"/>
      <c r="FCV149" s="33"/>
      <c r="FCW149" s="33"/>
      <c r="FCX149" s="33"/>
      <c r="FCY149" s="33"/>
      <c r="FCZ149" s="33"/>
      <c r="FDA149" s="33"/>
      <c r="FDB149" s="33"/>
      <c r="FDC149" s="33"/>
      <c r="FDD149" s="33"/>
      <c r="FDE149" s="33"/>
      <c r="FDF149" s="33"/>
      <c r="FDG149" s="33"/>
      <c r="FDH149" s="33"/>
      <c r="FDI149" s="33"/>
      <c r="FDJ149" s="33"/>
      <c r="FDK149" s="33"/>
      <c r="FDL149" s="33"/>
      <c r="FDM149" s="33"/>
      <c r="FDN149" s="33"/>
      <c r="FDO149" s="33"/>
      <c r="FDP149" s="33"/>
      <c r="FDQ149" s="33"/>
      <c r="FDR149" s="33"/>
      <c r="FDS149" s="33"/>
      <c r="FDT149" s="33"/>
      <c r="FDU149" s="33"/>
      <c r="FDV149" s="33"/>
      <c r="FDW149" s="33"/>
      <c r="FDX149" s="33"/>
      <c r="FDY149" s="33"/>
      <c r="FDZ149" s="33"/>
      <c r="FEA149" s="33"/>
      <c r="FEB149" s="33"/>
      <c r="FEC149" s="33"/>
      <c r="FED149" s="33"/>
      <c r="FEE149" s="33"/>
      <c r="FEF149" s="33"/>
      <c r="FEG149" s="33"/>
      <c r="FEH149" s="33"/>
      <c r="FEI149" s="33"/>
      <c r="FEJ149" s="33"/>
      <c r="FEK149" s="33"/>
      <c r="FEL149" s="33"/>
      <c r="FEM149" s="33"/>
      <c r="FEN149" s="33"/>
      <c r="FEO149" s="33"/>
      <c r="FEP149" s="33"/>
      <c r="FEQ149" s="33"/>
      <c r="FER149" s="33"/>
      <c r="FES149" s="33"/>
      <c r="FET149" s="33"/>
      <c r="FEU149" s="33"/>
      <c r="FEV149" s="33"/>
      <c r="FEW149" s="33"/>
      <c r="FEX149" s="33"/>
      <c r="FEY149" s="33"/>
      <c r="FEZ149" s="33"/>
      <c r="FFA149" s="33"/>
      <c r="FFB149" s="33"/>
      <c r="FFC149" s="33"/>
      <c r="FFD149" s="33"/>
      <c r="FFE149" s="33"/>
      <c r="FFF149" s="33"/>
      <c r="FFG149" s="33"/>
      <c r="FFH149" s="33"/>
      <c r="FFI149" s="33"/>
      <c r="FFJ149" s="33"/>
      <c r="FFK149" s="33"/>
      <c r="FFL149" s="33"/>
      <c r="FFM149" s="33"/>
      <c r="FFN149" s="33"/>
      <c r="FFO149" s="33"/>
      <c r="FFP149" s="33"/>
      <c r="FFQ149" s="33"/>
      <c r="FFR149" s="33"/>
      <c r="FFS149" s="33"/>
      <c r="FFT149" s="33"/>
      <c r="FFU149" s="33"/>
      <c r="FFV149" s="33"/>
      <c r="FFW149" s="33"/>
      <c r="FFX149" s="33"/>
      <c r="FFY149" s="33"/>
      <c r="FFZ149" s="33"/>
      <c r="FGA149" s="33"/>
      <c r="FGB149" s="33"/>
      <c r="FGC149" s="33"/>
      <c r="FGD149" s="33"/>
      <c r="FGE149" s="33"/>
      <c r="FGF149" s="33"/>
      <c r="FGG149" s="33"/>
      <c r="FGH149" s="33"/>
      <c r="FGI149" s="33"/>
      <c r="FGJ149" s="33"/>
      <c r="FGK149" s="33"/>
      <c r="FGL149" s="33"/>
      <c r="FGM149" s="33"/>
      <c r="FGN149" s="33"/>
      <c r="FGO149" s="33"/>
      <c r="FGP149" s="33"/>
      <c r="FGQ149" s="33"/>
      <c r="FGR149" s="33"/>
      <c r="FGS149" s="33"/>
      <c r="FGT149" s="33"/>
      <c r="FGU149" s="33"/>
      <c r="FGV149" s="33"/>
      <c r="FGW149" s="33"/>
      <c r="FGX149" s="33"/>
      <c r="FGY149" s="33"/>
      <c r="FGZ149" s="33"/>
      <c r="FHA149" s="33"/>
      <c r="FHB149" s="33"/>
      <c r="FHC149" s="33"/>
      <c r="FHD149" s="33"/>
      <c r="FHE149" s="33"/>
      <c r="FHF149" s="33"/>
      <c r="FHG149" s="33"/>
      <c r="FHH149" s="33"/>
      <c r="FHI149" s="33"/>
      <c r="FHJ149" s="33"/>
      <c r="FHK149" s="33"/>
      <c r="FHL149" s="33"/>
      <c r="FHM149" s="33"/>
      <c r="FHN149" s="33"/>
      <c r="FHO149" s="33"/>
      <c r="FHP149" s="33"/>
      <c r="FHQ149" s="33"/>
      <c r="FHR149" s="33"/>
      <c r="FHS149" s="33"/>
      <c r="FHT149" s="33"/>
      <c r="FHU149" s="33"/>
      <c r="FHV149" s="33"/>
      <c r="FHW149" s="33"/>
      <c r="FHX149" s="33"/>
      <c r="FHY149" s="33"/>
      <c r="FHZ149" s="33"/>
      <c r="FIA149" s="33"/>
      <c r="FIB149" s="33"/>
      <c r="FIC149" s="33"/>
      <c r="FID149" s="33"/>
      <c r="FIE149" s="33"/>
      <c r="FIF149" s="33"/>
      <c r="FIG149" s="33"/>
      <c r="FIH149" s="33"/>
      <c r="FII149" s="33"/>
      <c r="FIJ149" s="33"/>
      <c r="FIK149" s="33"/>
      <c r="FIL149" s="33"/>
      <c r="FIM149" s="33"/>
      <c r="FIN149" s="33"/>
      <c r="FIO149" s="33"/>
      <c r="FIP149" s="33"/>
      <c r="FIQ149" s="33"/>
      <c r="FIR149" s="33"/>
      <c r="FIS149" s="33"/>
      <c r="FIT149" s="33"/>
      <c r="FIU149" s="33"/>
      <c r="FIV149" s="33"/>
      <c r="FIW149" s="33"/>
      <c r="FIX149" s="33"/>
      <c r="FIY149" s="33"/>
      <c r="FIZ149" s="33"/>
      <c r="FJA149" s="33"/>
      <c r="FJB149" s="33"/>
      <c r="FJC149" s="33"/>
      <c r="FJD149" s="33"/>
      <c r="FJE149" s="33"/>
      <c r="FJF149" s="33"/>
      <c r="FJG149" s="33"/>
      <c r="FJH149" s="33"/>
      <c r="FJI149" s="33"/>
      <c r="FJJ149" s="33"/>
      <c r="FJK149" s="33"/>
      <c r="FJL149" s="33"/>
      <c r="FJM149" s="33"/>
      <c r="FJN149" s="33"/>
      <c r="FJO149" s="33"/>
      <c r="FJP149" s="33"/>
      <c r="FJQ149" s="33"/>
      <c r="FJR149" s="33"/>
      <c r="FJS149" s="33"/>
      <c r="FJT149" s="33"/>
      <c r="FJU149" s="33"/>
      <c r="FJV149" s="33"/>
      <c r="FJW149" s="33"/>
      <c r="FJX149" s="33"/>
      <c r="FJY149" s="33"/>
      <c r="FJZ149" s="33"/>
      <c r="FKA149" s="33"/>
      <c r="FKB149" s="33"/>
      <c r="FKC149" s="33"/>
      <c r="FKD149" s="33"/>
      <c r="FKE149" s="33"/>
      <c r="FKF149" s="33"/>
      <c r="FKG149" s="33"/>
      <c r="FKH149" s="33"/>
      <c r="FKI149" s="33"/>
      <c r="FKJ149" s="33"/>
      <c r="FKK149" s="33"/>
      <c r="FKL149" s="33"/>
      <c r="FKM149" s="33"/>
      <c r="FKN149" s="33"/>
      <c r="FKO149" s="33"/>
      <c r="FKP149" s="33"/>
      <c r="FKQ149" s="33"/>
      <c r="FKR149" s="33"/>
      <c r="FKS149" s="33"/>
      <c r="FKT149" s="33"/>
      <c r="FKU149" s="33"/>
      <c r="FKV149" s="33"/>
      <c r="FKW149" s="33"/>
      <c r="FKX149" s="33"/>
      <c r="FKY149" s="33"/>
      <c r="FKZ149" s="33"/>
      <c r="FLA149" s="33"/>
      <c r="FLB149" s="33"/>
      <c r="FLC149" s="33"/>
      <c r="FLD149" s="33"/>
      <c r="FLE149" s="33"/>
      <c r="FLF149" s="33"/>
      <c r="FLG149" s="33"/>
      <c r="FLH149" s="33"/>
      <c r="FLI149" s="33"/>
      <c r="FLJ149" s="33"/>
      <c r="FLK149" s="33"/>
      <c r="FLL149" s="33"/>
      <c r="FLM149" s="33"/>
      <c r="FLN149" s="33"/>
      <c r="FLO149" s="33"/>
      <c r="FLP149" s="33"/>
      <c r="FLQ149" s="33"/>
      <c r="FLR149" s="33"/>
      <c r="FLS149" s="33"/>
      <c r="FLT149" s="33"/>
      <c r="FLU149" s="33"/>
      <c r="FLV149" s="33"/>
      <c r="FLW149" s="33"/>
      <c r="FLX149" s="33"/>
      <c r="FLY149" s="33"/>
      <c r="FLZ149" s="33"/>
      <c r="FMA149" s="33"/>
      <c r="FMB149" s="33"/>
      <c r="FMC149" s="33"/>
      <c r="FMD149" s="33"/>
      <c r="FME149" s="33"/>
      <c r="FMF149" s="33"/>
      <c r="FMG149" s="33"/>
      <c r="FMH149" s="33"/>
      <c r="FMI149" s="33"/>
      <c r="FMJ149" s="33"/>
      <c r="FMK149" s="33"/>
      <c r="FML149" s="33"/>
      <c r="FMM149" s="33"/>
      <c r="FMN149" s="33"/>
      <c r="FMO149" s="33"/>
      <c r="FMP149" s="33"/>
      <c r="FMQ149" s="33"/>
      <c r="FMR149" s="33"/>
      <c r="FMS149" s="33"/>
      <c r="FMT149" s="33"/>
      <c r="FMU149" s="33"/>
      <c r="FMV149" s="33"/>
      <c r="FMW149" s="33"/>
      <c r="FMX149" s="33"/>
      <c r="FMY149" s="33"/>
      <c r="FMZ149" s="33"/>
      <c r="FNA149" s="33"/>
      <c r="FNB149" s="33"/>
      <c r="FNC149" s="33"/>
      <c r="FND149" s="33"/>
      <c r="FNE149" s="33"/>
      <c r="FNF149" s="33"/>
      <c r="FNG149" s="33"/>
      <c r="FNH149" s="33"/>
      <c r="FNI149" s="33"/>
      <c r="FNJ149" s="33"/>
      <c r="FNK149" s="33"/>
      <c r="FNL149" s="33"/>
      <c r="FNM149" s="33"/>
      <c r="FNN149" s="33"/>
      <c r="FNO149" s="33"/>
      <c r="FNP149" s="33"/>
      <c r="FNQ149" s="33"/>
      <c r="FNR149" s="33"/>
      <c r="FNS149" s="33"/>
      <c r="FNT149" s="33"/>
      <c r="FNU149" s="33"/>
      <c r="FNV149" s="33"/>
      <c r="FNW149" s="33"/>
      <c r="FNX149" s="33"/>
      <c r="FNY149" s="33"/>
      <c r="FNZ149" s="33"/>
      <c r="FOA149" s="33"/>
      <c r="FOB149" s="33"/>
      <c r="FOC149" s="33"/>
      <c r="FOD149" s="33"/>
      <c r="FOE149" s="33"/>
      <c r="FOF149" s="33"/>
      <c r="FOG149" s="33"/>
      <c r="FOH149" s="33"/>
      <c r="FOI149" s="33"/>
      <c r="FOJ149" s="33"/>
      <c r="FOK149" s="33"/>
      <c r="FOL149" s="33"/>
      <c r="FOM149" s="33"/>
      <c r="FON149" s="33"/>
      <c r="FOO149" s="33"/>
      <c r="FOP149" s="33"/>
      <c r="FOQ149" s="33"/>
      <c r="FOR149" s="33"/>
      <c r="FOS149" s="33"/>
      <c r="FOT149" s="33"/>
      <c r="FOU149" s="33"/>
      <c r="FOV149" s="33"/>
      <c r="FOW149" s="33"/>
      <c r="FOX149" s="33"/>
      <c r="FOY149" s="33"/>
      <c r="FOZ149" s="33"/>
      <c r="FPA149" s="33"/>
      <c r="FPB149" s="33"/>
      <c r="FPC149" s="33"/>
      <c r="FPD149" s="33"/>
      <c r="FPE149" s="33"/>
      <c r="FPF149" s="33"/>
      <c r="FPG149" s="33"/>
      <c r="FPH149" s="33"/>
      <c r="FPI149" s="33"/>
      <c r="FPJ149" s="33"/>
      <c r="FPK149" s="33"/>
      <c r="FPL149" s="33"/>
      <c r="FPM149" s="33"/>
      <c r="FPN149" s="33"/>
      <c r="FPO149" s="33"/>
      <c r="FPP149" s="33"/>
      <c r="FPQ149" s="33"/>
      <c r="FPR149" s="33"/>
      <c r="FPS149" s="33"/>
      <c r="FPT149" s="33"/>
      <c r="FPU149" s="33"/>
      <c r="FPV149" s="33"/>
      <c r="FPW149" s="33"/>
      <c r="FPX149" s="33"/>
      <c r="FPY149" s="33"/>
      <c r="FPZ149" s="33"/>
      <c r="FQA149" s="33"/>
      <c r="FQB149" s="33"/>
      <c r="FQC149" s="33"/>
      <c r="FQD149" s="33"/>
      <c r="FQE149" s="33"/>
      <c r="FQF149" s="33"/>
      <c r="FQG149" s="33"/>
      <c r="FQH149" s="33"/>
      <c r="FQI149" s="33"/>
      <c r="FQJ149" s="33"/>
      <c r="FQK149" s="33"/>
      <c r="FQL149" s="33"/>
      <c r="FQM149" s="33"/>
      <c r="FQN149" s="33"/>
      <c r="FQO149" s="33"/>
      <c r="FQP149" s="33"/>
      <c r="FQQ149" s="33"/>
      <c r="FQR149" s="33"/>
      <c r="FQS149" s="33"/>
      <c r="FQT149" s="33"/>
      <c r="FQU149" s="33"/>
      <c r="FQV149" s="33"/>
      <c r="FQW149" s="33"/>
      <c r="FQX149" s="33"/>
      <c r="FQY149" s="33"/>
      <c r="FQZ149" s="33"/>
      <c r="FRA149" s="33"/>
      <c r="FRB149" s="33"/>
      <c r="FRC149" s="33"/>
      <c r="FRD149" s="33"/>
      <c r="FRE149" s="33"/>
      <c r="FRF149" s="33"/>
      <c r="FRG149" s="33"/>
      <c r="FRH149" s="33"/>
      <c r="FRI149" s="33"/>
      <c r="FRJ149" s="33"/>
      <c r="FRK149" s="33"/>
      <c r="FRL149" s="33"/>
      <c r="FRM149" s="33"/>
      <c r="FRN149" s="33"/>
      <c r="FRO149" s="33"/>
      <c r="FRP149" s="33"/>
      <c r="FRQ149" s="33"/>
      <c r="FRR149" s="33"/>
      <c r="FRS149" s="33"/>
      <c r="FRT149" s="33"/>
      <c r="FRU149" s="33"/>
      <c r="FRV149" s="33"/>
      <c r="FRW149" s="33"/>
      <c r="FRX149" s="33"/>
      <c r="FRY149" s="33"/>
      <c r="FRZ149" s="33"/>
      <c r="FSA149" s="33"/>
      <c r="FSB149" s="33"/>
      <c r="FSC149" s="33"/>
      <c r="FSD149" s="33"/>
      <c r="FSE149" s="33"/>
      <c r="FSF149" s="33"/>
      <c r="FSG149" s="33"/>
      <c r="FSH149" s="33"/>
      <c r="FSI149" s="33"/>
      <c r="FSJ149" s="33"/>
      <c r="FSK149" s="33"/>
      <c r="FSL149" s="33"/>
      <c r="FSM149" s="33"/>
      <c r="FSN149" s="33"/>
      <c r="FSO149" s="33"/>
      <c r="FSP149" s="33"/>
      <c r="FSQ149" s="33"/>
      <c r="FSR149" s="33"/>
      <c r="FSS149" s="33"/>
      <c r="FST149" s="33"/>
      <c r="FSU149" s="33"/>
      <c r="FSV149" s="33"/>
      <c r="FSW149" s="33"/>
      <c r="FSX149" s="33"/>
      <c r="FSY149" s="33"/>
      <c r="FSZ149" s="33"/>
      <c r="FTA149" s="33"/>
      <c r="FTB149" s="33"/>
      <c r="FTC149" s="33"/>
      <c r="FTD149" s="33"/>
      <c r="FTE149" s="33"/>
      <c r="FTF149" s="33"/>
      <c r="FTG149" s="33"/>
      <c r="FTH149" s="33"/>
      <c r="FTI149" s="33"/>
      <c r="FTJ149" s="33"/>
      <c r="FTK149" s="33"/>
      <c r="FTL149" s="33"/>
      <c r="FTM149" s="33"/>
      <c r="FTN149" s="33"/>
      <c r="FTO149" s="33"/>
      <c r="FTP149" s="33"/>
      <c r="FTQ149" s="33"/>
      <c r="FTR149" s="33"/>
      <c r="FTS149" s="33"/>
      <c r="FTT149" s="33"/>
      <c r="FTU149" s="33"/>
      <c r="FTV149" s="33"/>
      <c r="FTW149" s="33"/>
      <c r="FTX149" s="33"/>
      <c r="FTY149" s="33"/>
      <c r="FTZ149" s="33"/>
      <c r="FUA149" s="33"/>
      <c r="FUB149" s="33"/>
      <c r="FUC149" s="33"/>
      <c r="FUD149" s="33"/>
      <c r="FUE149" s="33"/>
      <c r="FUF149" s="33"/>
      <c r="FUG149" s="33"/>
      <c r="FUH149" s="33"/>
      <c r="FUI149" s="33"/>
      <c r="FUJ149" s="33"/>
      <c r="FUK149" s="33"/>
      <c r="FUL149" s="33"/>
      <c r="FUM149" s="33"/>
      <c r="FUN149" s="33"/>
      <c r="FUO149" s="33"/>
      <c r="FUP149" s="33"/>
      <c r="FUQ149" s="33"/>
      <c r="FUR149" s="33"/>
      <c r="FUS149" s="33"/>
      <c r="FUT149" s="33"/>
      <c r="FUU149" s="33"/>
      <c r="FUV149" s="33"/>
      <c r="FUW149" s="33"/>
      <c r="FUX149" s="33"/>
      <c r="FUY149" s="33"/>
      <c r="FUZ149" s="33"/>
      <c r="FVA149" s="33"/>
      <c r="FVB149" s="33"/>
      <c r="FVC149" s="33"/>
      <c r="FVD149" s="33"/>
      <c r="FVE149" s="33"/>
      <c r="FVF149" s="33"/>
      <c r="FVG149" s="33"/>
      <c r="FVH149" s="33"/>
      <c r="FVI149" s="33"/>
      <c r="FVJ149" s="33"/>
      <c r="FVK149" s="33"/>
      <c r="FVL149" s="33"/>
      <c r="FVM149" s="33"/>
      <c r="FVN149" s="33"/>
      <c r="FVO149" s="33"/>
      <c r="FVP149" s="33"/>
      <c r="FVQ149" s="33"/>
      <c r="FVR149" s="33"/>
      <c r="FVS149" s="33"/>
      <c r="FVT149" s="33"/>
      <c r="FVU149" s="33"/>
      <c r="FVV149" s="33"/>
      <c r="FVW149" s="33"/>
      <c r="FVX149" s="33"/>
      <c r="FVY149" s="33"/>
      <c r="FVZ149" s="33"/>
      <c r="FWA149" s="33"/>
      <c r="FWB149" s="33"/>
      <c r="FWC149" s="33"/>
      <c r="FWD149" s="33"/>
      <c r="FWE149" s="33"/>
      <c r="FWF149" s="33"/>
      <c r="FWG149" s="33"/>
      <c r="FWH149" s="33"/>
      <c r="FWI149" s="33"/>
      <c r="FWJ149" s="33"/>
      <c r="FWK149" s="33"/>
      <c r="FWL149" s="33"/>
      <c r="FWM149" s="33"/>
      <c r="FWN149" s="33"/>
      <c r="FWO149" s="33"/>
      <c r="FWP149" s="33"/>
      <c r="FWQ149" s="33"/>
      <c r="FWR149" s="33"/>
      <c r="FWS149" s="33"/>
      <c r="FWT149" s="33"/>
      <c r="FWU149" s="33"/>
      <c r="FWV149" s="33"/>
      <c r="FWW149" s="33"/>
      <c r="FWX149" s="33"/>
      <c r="FWY149" s="33"/>
      <c r="FWZ149" s="33"/>
      <c r="FXA149" s="33"/>
      <c r="FXB149" s="33"/>
      <c r="FXC149" s="33"/>
      <c r="FXD149" s="33"/>
      <c r="FXE149" s="33"/>
      <c r="FXF149" s="33"/>
      <c r="FXG149" s="33"/>
      <c r="FXH149" s="33"/>
      <c r="FXI149" s="33"/>
      <c r="FXJ149" s="33"/>
      <c r="FXK149" s="33"/>
      <c r="FXL149" s="33"/>
      <c r="FXM149" s="33"/>
      <c r="FXN149" s="33"/>
      <c r="FXO149" s="33"/>
      <c r="FXP149" s="33"/>
      <c r="FXQ149" s="33"/>
      <c r="FXR149" s="33"/>
      <c r="FXS149" s="33"/>
      <c r="FXT149" s="33"/>
      <c r="FXU149" s="33"/>
      <c r="FXV149" s="33"/>
      <c r="FXW149" s="33"/>
      <c r="FXX149" s="33"/>
      <c r="FXY149" s="33"/>
      <c r="FXZ149" s="33"/>
      <c r="FYA149" s="33"/>
      <c r="FYB149" s="33"/>
      <c r="FYC149" s="33"/>
      <c r="FYD149" s="33"/>
      <c r="FYE149" s="33"/>
      <c r="FYF149" s="33"/>
      <c r="FYG149" s="33"/>
      <c r="FYH149" s="33"/>
      <c r="FYI149" s="33"/>
      <c r="FYJ149" s="33"/>
      <c r="FYK149" s="33"/>
      <c r="FYL149" s="33"/>
      <c r="FYM149" s="33"/>
      <c r="FYN149" s="33"/>
      <c r="FYO149" s="33"/>
      <c r="FYP149" s="33"/>
      <c r="FYQ149" s="33"/>
      <c r="FYR149" s="33"/>
      <c r="FYS149" s="33"/>
      <c r="FYT149" s="33"/>
      <c r="FYU149" s="33"/>
      <c r="FYV149" s="33"/>
      <c r="FYW149" s="33"/>
      <c r="FYX149" s="33"/>
      <c r="FYY149" s="33"/>
      <c r="FYZ149" s="33"/>
      <c r="FZA149" s="33"/>
      <c r="FZB149" s="33"/>
      <c r="FZC149" s="33"/>
      <c r="FZD149" s="33"/>
      <c r="FZE149" s="33"/>
      <c r="FZF149" s="33"/>
      <c r="FZG149" s="33"/>
      <c r="FZH149" s="33"/>
      <c r="FZI149" s="33"/>
      <c r="FZJ149" s="33"/>
      <c r="FZK149" s="33"/>
      <c r="FZL149" s="33"/>
      <c r="FZM149" s="33"/>
      <c r="FZN149" s="33"/>
      <c r="FZO149" s="33"/>
      <c r="FZP149" s="33"/>
      <c r="FZQ149" s="33"/>
      <c r="FZR149" s="33"/>
      <c r="FZS149" s="33"/>
      <c r="FZT149" s="33"/>
      <c r="FZU149" s="33"/>
      <c r="FZV149" s="33"/>
      <c r="FZW149" s="33"/>
      <c r="FZX149" s="33"/>
      <c r="FZY149" s="33"/>
      <c r="FZZ149" s="33"/>
      <c r="GAA149" s="33"/>
      <c r="GAB149" s="33"/>
      <c r="GAC149" s="33"/>
      <c r="GAD149" s="33"/>
      <c r="GAE149" s="33"/>
      <c r="GAF149" s="33"/>
      <c r="GAG149" s="33"/>
      <c r="GAH149" s="33"/>
      <c r="GAI149" s="33"/>
      <c r="GAJ149" s="33"/>
      <c r="GAK149" s="33"/>
      <c r="GAL149" s="33"/>
      <c r="GAM149" s="33"/>
      <c r="GAN149" s="33"/>
      <c r="GAO149" s="33"/>
      <c r="GAP149" s="33"/>
      <c r="GAQ149" s="33"/>
      <c r="GAR149" s="33"/>
      <c r="GAS149" s="33"/>
      <c r="GAT149" s="33"/>
      <c r="GAU149" s="33"/>
      <c r="GAV149" s="33"/>
      <c r="GAW149" s="33"/>
      <c r="GAX149" s="33"/>
      <c r="GAY149" s="33"/>
      <c r="GAZ149" s="33"/>
      <c r="GBA149" s="33"/>
      <c r="GBB149" s="33"/>
      <c r="GBC149" s="33"/>
      <c r="GBD149" s="33"/>
      <c r="GBE149" s="33"/>
      <c r="GBF149" s="33"/>
      <c r="GBG149" s="33"/>
      <c r="GBH149" s="33"/>
      <c r="GBI149" s="33"/>
      <c r="GBJ149" s="33"/>
      <c r="GBK149" s="33"/>
      <c r="GBL149" s="33"/>
      <c r="GBM149" s="33"/>
      <c r="GBN149" s="33"/>
      <c r="GBO149" s="33"/>
      <c r="GBP149" s="33"/>
      <c r="GBQ149" s="33"/>
      <c r="GBR149" s="33"/>
      <c r="GBS149" s="33"/>
      <c r="GBT149" s="33"/>
      <c r="GBU149" s="33"/>
      <c r="GBV149" s="33"/>
      <c r="GBW149" s="33"/>
      <c r="GBX149" s="33"/>
      <c r="GBY149" s="33"/>
      <c r="GBZ149" s="33"/>
      <c r="GCA149" s="33"/>
      <c r="GCB149" s="33"/>
      <c r="GCC149" s="33"/>
      <c r="GCD149" s="33"/>
      <c r="GCE149" s="33"/>
      <c r="GCF149" s="33"/>
      <c r="GCG149" s="33"/>
      <c r="GCH149" s="33"/>
      <c r="GCI149" s="33"/>
      <c r="GCJ149" s="33"/>
      <c r="GCK149" s="33"/>
      <c r="GCL149" s="33"/>
      <c r="GCM149" s="33"/>
      <c r="GCN149" s="33"/>
      <c r="GCO149" s="33"/>
      <c r="GCP149" s="33"/>
      <c r="GCQ149" s="33"/>
      <c r="GCR149" s="33"/>
      <c r="GCS149" s="33"/>
      <c r="GCT149" s="33"/>
      <c r="GCU149" s="33"/>
      <c r="GCV149" s="33"/>
      <c r="GCW149" s="33"/>
      <c r="GCX149" s="33"/>
      <c r="GCY149" s="33"/>
      <c r="GCZ149" s="33"/>
      <c r="GDA149" s="33"/>
      <c r="GDB149" s="33"/>
      <c r="GDC149" s="33"/>
      <c r="GDD149" s="33"/>
      <c r="GDE149" s="33"/>
      <c r="GDF149" s="33"/>
      <c r="GDG149" s="33"/>
      <c r="GDH149" s="33"/>
      <c r="GDI149" s="33"/>
      <c r="GDJ149" s="33"/>
      <c r="GDK149" s="33"/>
      <c r="GDL149" s="33"/>
      <c r="GDM149" s="33"/>
      <c r="GDN149" s="33"/>
      <c r="GDO149" s="33"/>
      <c r="GDP149" s="33"/>
      <c r="GDQ149" s="33"/>
      <c r="GDR149" s="33"/>
      <c r="GDS149" s="33"/>
      <c r="GDT149" s="33"/>
      <c r="GDU149" s="33"/>
      <c r="GDV149" s="33"/>
      <c r="GDW149" s="33"/>
      <c r="GDX149" s="33"/>
      <c r="GDY149" s="33"/>
      <c r="GDZ149" s="33"/>
      <c r="GEA149" s="33"/>
      <c r="GEB149" s="33"/>
      <c r="GEC149" s="33"/>
      <c r="GED149" s="33"/>
      <c r="GEE149" s="33"/>
      <c r="GEF149" s="33"/>
      <c r="GEG149" s="33"/>
      <c r="GEH149" s="33"/>
      <c r="GEI149" s="33"/>
      <c r="GEJ149" s="33"/>
      <c r="GEK149" s="33"/>
      <c r="GEL149" s="33"/>
      <c r="GEM149" s="33"/>
      <c r="GEN149" s="33"/>
      <c r="GEO149" s="33"/>
      <c r="GEP149" s="33"/>
      <c r="GEQ149" s="33"/>
      <c r="GER149" s="33"/>
      <c r="GES149" s="33"/>
      <c r="GET149" s="33"/>
      <c r="GEU149" s="33"/>
      <c r="GEV149" s="33"/>
      <c r="GEW149" s="33"/>
      <c r="GEX149" s="33"/>
      <c r="GEY149" s="33"/>
      <c r="GEZ149" s="33"/>
      <c r="GFA149" s="33"/>
      <c r="GFB149" s="33"/>
      <c r="GFC149" s="33"/>
      <c r="GFD149" s="33"/>
      <c r="GFE149" s="33"/>
      <c r="GFF149" s="33"/>
      <c r="GFG149" s="33"/>
      <c r="GFH149" s="33"/>
      <c r="GFI149" s="33"/>
      <c r="GFJ149" s="33"/>
      <c r="GFK149" s="33"/>
      <c r="GFL149" s="33"/>
      <c r="GFM149" s="33"/>
      <c r="GFN149" s="33"/>
      <c r="GFO149" s="33"/>
      <c r="GFP149" s="33"/>
      <c r="GFQ149" s="33"/>
      <c r="GFR149" s="33"/>
      <c r="GFS149" s="33"/>
      <c r="GFT149" s="33"/>
      <c r="GFU149" s="33"/>
      <c r="GFV149" s="33"/>
      <c r="GFW149" s="33"/>
      <c r="GFX149" s="33"/>
      <c r="GFY149" s="33"/>
      <c r="GFZ149" s="33"/>
      <c r="GGA149" s="33"/>
      <c r="GGB149" s="33"/>
      <c r="GGC149" s="33"/>
      <c r="GGD149" s="33"/>
      <c r="GGE149" s="33"/>
      <c r="GGF149" s="33"/>
      <c r="GGG149" s="33"/>
      <c r="GGH149" s="33"/>
      <c r="GGI149" s="33"/>
      <c r="GGJ149" s="33"/>
      <c r="GGK149" s="33"/>
      <c r="GGL149" s="33"/>
      <c r="GGM149" s="33"/>
      <c r="GGN149" s="33"/>
      <c r="GGO149" s="33"/>
      <c r="GGP149" s="33"/>
      <c r="GGQ149" s="33"/>
      <c r="GGR149" s="33"/>
      <c r="GGS149" s="33"/>
      <c r="GGT149" s="33"/>
      <c r="GGU149" s="33"/>
      <c r="GGV149" s="33"/>
      <c r="GGW149" s="33"/>
      <c r="GGX149" s="33"/>
      <c r="GGY149" s="33"/>
      <c r="GGZ149" s="33"/>
      <c r="GHA149" s="33"/>
      <c r="GHB149" s="33"/>
      <c r="GHC149" s="33"/>
      <c r="GHD149" s="33"/>
      <c r="GHE149" s="33"/>
      <c r="GHF149" s="33"/>
      <c r="GHG149" s="33"/>
      <c r="GHH149" s="33"/>
      <c r="GHI149" s="33"/>
      <c r="GHJ149" s="33"/>
      <c r="GHK149" s="33"/>
      <c r="GHL149" s="33"/>
      <c r="GHM149" s="33"/>
      <c r="GHN149" s="33"/>
      <c r="GHO149" s="33"/>
      <c r="GHP149" s="33"/>
      <c r="GHQ149" s="33"/>
      <c r="GHR149" s="33"/>
      <c r="GHS149" s="33"/>
      <c r="GHT149" s="33"/>
      <c r="GHU149" s="33"/>
      <c r="GHV149" s="33"/>
      <c r="GHW149" s="33"/>
      <c r="GHX149" s="33"/>
      <c r="GHY149" s="33"/>
      <c r="GHZ149" s="33"/>
      <c r="GIA149" s="33"/>
      <c r="GIB149" s="33"/>
      <c r="GIC149" s="33"/>
      <c r="GID149" s="33"/>
      <c r="GIE149" s="33"/>
      <c r="GIF149" s="33"/>
      <c r="GIG149" s="33"/>
      <c r="GIH149" s="33"/>
      <c r="GII149" s="33"/>
      <c r="GIJ149" s="33"/>
      <c r="GIK149" s="33"/>
      <c r="GIL149" s="33"/>
      <c r="GIM149" s="33"/>
      <c r="GIN149" s="33"/>
      <c r="GIO149" s="33"/>
      <c r="GIP149" s="33"/>
      <c r="GIQ149" s="33"/>
      <c r="GIR149" s="33"/>
      <c r="GIS149" s="33"/>
      <c r="GIT149" s="33"/>
      <c r="GIU149" s="33"/>
      <c r="GIV149" s="33"/>
      <c r="GIW149" s="33"/>
      <c r="GIX149" s="33"/>
      <c r="GIY149" s="33"/>
      <c r="GIZ149" s="33"/>
      <c r="GJA149" s="33"/>
      <c r="GJB149" s="33"/>
      <c r="GJC149" s="33"/>
      <c r="GJD149" s="33"/>
      <c r="GJE149" s="33"/>
      <c r="GJF149" s="33"/>
      <c r="GJG149" s="33"/>
      <c r="GJH149" s="33"/>
      <c r="GJI149" s="33"/>
      <c r="GJJ149" s="33"/>
      <c r="GJK149" s="33"/>
      <c r="GJL149" s="33"/>
      <c r="GJM149" s="33"/>
      <c r="GJN149" s="33"/>
      <c r="GJO149" s="33"/>
      <c r="GJP149" s="33"/>
      <c r="GJQ149" s="33"/>
      <c r="GJR149" s="33"/>
      <c r="GJS149" s="33"/>
      <c r="GJT149" s="33"/>
      <c r="GJU149" s="33"/>
      <c r="GJV149" s="33"/>
      <c r="GJW149" s="33"/>
      <c r="GJX149" s="33"/>
      <c r="GJY149" s="33"/>
      <c r="GJZ149" s="33"/>
      <c r="GKA149" s="33"/>
      <c r="GKB149" s="33"/>
      <c r="GKC149" s="33"/>
      <c r="GKD149" s="33"/>
      <c r="GKE149" s="33"/>
      <c r="GKF149" s="33"/>
      <c r="GKG149" s="33"/>
      <c r="GKH149" s="33"/>
      <c r="GKI149" s="33"/>
      <c r="GKJ149" s="33"/>
      <c r="GKK149" s="33"/>
      <c r="GKL149" s="33"/>
      <c r="GKM149" s="33"/>
      <c r="GKN149" s="33"/>
      <c r="GKO149" s="33"/>
      <c r="GKP149" s="33"/>
      <c r="GKQ149" s="33"/>
      <c r="GKR149" s="33"/>
      <c r="GKS149" s="33"/>
      <c r="GKT149" s="33"/>
      <c r="GKU149" s="33"/>
      <c r="GKV149" s="33"/>
      <c r="GKW149" s="33"/>
      <c r="GKX149" s="33"/>
      <c r="GKY149" s="33"/>
      <c r="GKZ149" s="33"/>
      <c r="GLA149" s="33"/>
      <c r="GLB149" s="33"/>
      <c r="GLC149" s="33"/>
      <c r="GLD149" s="33"/>
      <c r="GLE149" s="33"/>
      <c r="GLF149" s="33"/>
      <c r="GLG149" s="33"/>
      <c r="GLH149" s="33"/>
      <c r="GLI149" s="33"/>
      <c r="GLJ149" s="33"/>
      <c r="GLK149" s="33"/>
      <c r="GLL149" s="33"/>
      <c r="GLM149" s="33"/>
      <c r="GLN149" s="33"/>
      <c r="GLO149" s="33"/>
      <c r="GLP149" s="33"/>
      <c r="GLQ149" s="33"/>
      <c r="GLR149" s="33"/>
      <c r="GLS149" s="33"/>
      <c r="GLT149" s="33"/>
      <c r="GLU149" s="33"/>
      <c r="GLV149" s="33"/>
      <c r="GLW149" s="33"/>
      <c r="GLX149" s="33"/>
      <c r="GLY149" s="33"/>
      <c r="GLZ149" s="33"/>
      <c r="GMA149" s="33"/>
      <c r="GMB149" s="33"/>
      <c r="GMC149" s="33"/>
      <c r="GMD149" s="33"/>
      <c r="GME149" s="33"/>
      <c r="GMF149" s="33"/>
      <c r="GMG149" s="33"/>
      <c r="GMH149" s="33"/>
      <c r="GMI149" s="33"/>
      <c r="GMJ149" s="33"/>
      <c r="GMK149" s="33"/>
      <c r="GML149" s="33"/>
      <c r="GMM149" s="33"/>
      <c r="GMN149" s="33"/>
      <c r="GMO149" s="33"/>
      <c r="GMP149" s="33"/>
      <c r="GMQ149" s="33"/>
      <c r="GMR149" s="33"/>
      <c r="GMS149" s="33"/>
      <c r="GMT149" s="33"/>
      <c r="GMU149" s="33"/>
      <c r="GMV149" s="33"/>
      <c r="GMW149" s="33"/>
      <c r="GMX149" s="33"/>
      <c r="GMY149" s="33"/>
      <c r="GMZ149" s="33"/>
      <c r="GNA149" s="33"/>
      <c r="GNB149" s="33"/>
      <c r="GNC149" s="33"/>
      <c r="GND149" s="33"/>
      <c r="GNE149" s="33"/>
      <c r="GNF149" s="33"/>
      <c r="GNG149" s="33"/>
      <c r="GNH149" s="33"/>
      <c r="GNI149" s="33"/>
      <c r="GNJ149" s="33"/>
      <c r="GNK149" s="33"/>
      <c r="GNL149" s="33"/>
      <c r="GNM149" s="33"/>
      <c r="GNN149" s="33"/>
      <c r="GNO149" s="33"/>
      <c r="GNP149" s="33"/>
      <c r="GNQ149" s="33"/>
      <c r="GNR149" s="33"/>
      <c r="GNS149" s="33"/>
      <c r="GNT149" s="33"/>
      <c r="GNU149" s="33"/>
      <c r="GNV149" s="33"/>
      <c r="GNW149" s="33"/>
      <c r="GNX149" s="33"/>
      <c r="GNY149" s="33"/>
      <c r="GNZ149" s="33"/>
      <c r="GOA149" s="33"/>
      <c r="GOB149" s="33"/>
      <c r="GOC149" s="33"/>
      <c r="GOD149" s="33"/>
      <c r="GOE149" s="33"/>
      <c r="GOF149" s="33"/>
      <c r="GOG149" s="33"/>
      <c r="GOH149" s="33"/>
      <c r="GOI149" s="33"/>
      <c r="GOJ149" s="33"/>
      <c r="GOK149" s="33"/>
      <c r="GOL149" s="33"/>
      <c r="GOM149" s="33"/>
      <c r="GON149" s="33"/>
      <c r="GOO149" s="33"/>
      <c r="GOP149" s="33"/>
      <c r="GOQ149" s="33"/>
      <c r="GOR149" s="33"/>
      <c r="GOS149" s="33"/>
      <c r="GOT149" s="33"/>
      <c r="GOU149" s="33"/>
      <c r="GOV149" s="33"/>
      <c r="GOW149" s="33"/>
      <c r="GOX149" s="33"/>
      <c r="GOY149" s="33"/>
      <c r="GOZ149" s="33"/>
      <c r="GPA149" s="33"/>
      <c r="GPB149" s="33"/>
      <c r="GPC149" s="33"/>
      <c r="GPD149" s="33"/>
      <c r="GPE149" s="33"/>
      <c r="GPF149" s="33"/>
      <c r="GPG149" s="33"/>
      <c r="GPH149" s="33"/>
      <c r="GPI149" s="33"/>
      <c r="GPJ149" s="33"/>
      <c r="GPK149" s="33"/>
      <c r="GPL149" s="33"/>
      <c r="GPM149" s="33"/>
      <c r="GPN149" s="33"/>
      <c r="GPO149" s="33"/>
      <c r="GPP149" s="33"/>
      <c r="GPQ149" s="33"/>
      <c r="GPR149" s="33"/>
      <c r="GPS149" s="33"/>
      <c r="GPT149" s="33"/>
      <c r="GPU149" s="33"/>
      <c r="GPV149" s="33"/>
      <c r="GPW149" s="33"/>
      <c r="GPX149" s="33"/>
      <c r="GPY149" s="33"/>
      <c r="GPZ149" s="33"/>
      <c r="GQA149" s="33"/>
      <c r="GQB149" s="33"/>
      <c r="GQC149" s="33"/>
      <c r="GQD149" s="33"/>
      <c r="GQE149" s="33"/>
      <c r="GQF149" s="33"/>
      <c r="GQG149" s="33"/>
      <c r="GQH149" s="33"/>
      <c r="GQI149" s="33"/>
      <c r="GQJ149" s="33"/>
      <c r="GQK149" s="33"/>
      <c r="GQL149" s="33"/>
      <c r="GQM149" s="33"/>
      <c r="GQN149" s="33"/>
      <c r="GQO149" s="33"/>
      <c r="GQP149" s="33"/>
      <c r="GQQ149" s="33"/>
      <c r="GQR149" s="33"/>
      <c r="GQS149" s="33"/>
      <c r="GQT149" s="33"/>
      <c r="GQU149" s="33"/>
      <c r="GQV149" s="33"/>
      <c r="GQW149" s="33"/>
      <c r="GQX149" s="33"/>
      <c r="GQY149" s="33"/>
      <c r="GQZ149" s="33"/>
      <c r="GRA149" s="33"/>
      <c r="GRB149" s="33"/>
      <c r="GRC149" s="33"/>
      <c r="GRD149" s="33"/>
      <c r="GRE149" s="33"/>
      <c r="GRF149" s="33"/>
      <c r="GRG149" s="33"/>
      <c r="GRH149" s="33"/>
      <c r="GRI149" s="33"/>
      <c r="GRJ149" s="33"/>
      <c r="GRK149" s="33"/>
      <c r="GRL149" s="33"/>
      <c r="GRM149" s="33"/>
      <c r="GRN149" s="33"/>
      <c r="GRO149" s="33"/>
      <c r="GRP149" s="33"/>
      <c r="GRQ149" s="33"/>
      <c r="GRR149" s="33"/>
      <c r="GRS149" s="33"/>
      <c r="GRT149" s="33"/>
      <c r="GRU149" s="33"/>
      <c r="GRV149" s="33"/>
      <c r="GRW149" s="33"/>
      <c r="GRX149" s="33"/>
      <c r="GRY149" s="33"/>
      <c r="GRZ149" s="33"/>
      <c r="GSA149" s="33"/>
      <c r="GSB149" s="33"/>
      <c r="GSC149" s="33"/>
      <c r="GSD149" s="33"/>
      <c r="GSE149" s="33"/>
      <c r="GSF149" s="33"/>
      <c r="GSG149" s="33"/>
      <c r="GSH149" s="33"/>
      <c r="GSI149" s="33"/>
      <c r="GSJ149" s="33"/>
      <c r="GSK149" s="33"/>
      <c r="GSL149" s="33"/>
      <c r="GSM149" s="33"/>
      <c r="GSN149" s="33"/>
      <c r="GSO149" s="33"/>
      <c r="GSP149" s="33"/>
      <c r="GSQ149" s="33"/>
      <c r="GSR149" s="33"/>
      <c r="GSS149" s="33"/>
      <c r="GST149" s="33"/>
      <c r="GSU149" s="33"/>
      <c r="GSV149" s="33"/>
      <c r="GSW149" s="33"/>
      <c r="GSX149" s="33"/>
      <c r="GSY149" s="33"/>
      <c r="GSZ149" s="33"/>
      <c r="GTA149" s="33"/>
      <c r="GTB149" s="33"/>
      <c r="GTC149" s="33"/>
      <c r="GTD149" s="33"/>
      <c r="GTE149" s="33"/>
      <c r="GTF149" s="33"/>
      <c r="GTG149" s="33"/>
      <c r="GTH149" s="33"/>
      <c r="GTI149" s="33"/>
      <c r="GTJ149" s="33"/>
      <c r="GTK149" s="33"/>
      <c r="GTL149" s="33"/>
      <c r="GTM149" s="33"/>
      <c r="GTN149" s="33"/>
      <c r="GTO149" s="33"/>
      <c r="GTP149" s="33"/>
      <c r="GTQ149" s="33"/>
      <c r="GTR149" s="33"/>
      <c r="GTS149" s="33"/>
      <c r="GTT149" s="33"/>
      <c r="GTU149" s="33"/>
      <c r="GTV149" s="33"/>
      <c r="GTW149" s="33"/>
      <c r="GTX149" s="33"/>
      <c r="GTY149" s="33"/>
      <c r="GTZ149" s="33"/>
      <c r="GUA149" s="33"/>
      <c r="GUB149" s="33"/>
      <c r="GUC149" s="33"/>
      <c r="GUD149" s="33"/>
      <c r="GUE149" s="33"/>
      <c r="GUF149" s="33"/>
      <c r="GUG149" s="33"/>
      <c r="GUH149" s="33"/>
      <c r="GUI149" s="33"/>
      <c r="GUJ149" s="33"/>
      <c r="GUK149" s="33"/>
      <c r="GUL149" s="33"/>
      <c r="GUM149" s="33"/>
      <c r="GUN149" s="33"/>
      <c r="GUO149" s="33"/>
      <c r="GUP149" s="33"/>
      <c r="GUQ149" s="33"/>
      <c r="GUR149" s="33"/>
      <c r="GUS149" s="33"/>
      <c r="GUT149" s="33"/>
      <c r="GUU149" s="33"/>
      <c r="GUV149" s="33"/>
      <c r="GUW149" s="33"/>
      <c r="GUX149" s="33"/>
      <c r="GUY149" s="33"/>
      <c r="GUZ149" s="33"/>
      <c r="GVA149" s="33"/>
      <c r="GVB149" s="33"/>
      <c r="GVC149" s="33"/>
      <c r="GVD149" s="33"/>
      <c r="GVE149" s="33"/>
      <c r="GVF149" s="33"/>
      <c r="GVG149" s="33"/>
      <c r="GVH149" s="33"/>
      <c r="GVI149" s="33"/>
      <c r="GVJ149" s="33"/>
      <c r="GVK149" s="33"/>
      <c r="GVL149" s="33"/>
      <c r="GVM149" s="33"/>
      <c r="GVN149" s="33"/>
      <c r="GVO149" s="33"/>
      <c r="GVP149" s="33"/>
      <c r="GVQ149" s="33"/>
      <c r="GVR149" s="33"/>
      <c r="GVS149" s="33"/>
      <c r="GVT149" s="33"/>
      <c r="GVU149" s="33"/>
      <c r="GVV149" s="33"/>
      <c r="GVW149" s="33"/>
      <c r="GVX149" s="33"/>
      <c r="GVY149" s="33"/>
      <c r="GVZ149" s="33"/>
      <c r="GWA149" s="33"/>
      <c r="GWB149" s="33"/>
      <c r="GWC149" s="33"/>
      <c r="GWD149" s="33"/>
      <c r="GWE149" s="33"/>
      <c r="GWF149" s="33"/>
      <c r="GWG149" s="33"/>
      <c r="GWH149" s="33"/>
      <c r="GWI149" s="33"/>
      <c r="GWJ149" s="33"/>
      <c r="GWK149" s="33"/>
      <c r="GWL149" s="33"/>
      <c r="GWM149" s="33"/>
      <c r="GWN149" s="33"/>
      <c r="GWO149" s="33"/>
      <c r="GWP149" s="33"/>
      <c r="GWQ149" s="33"/>
      <c r="GWR149" s="33"/>
      <c r="GWS149" s="33"/>
      <c r="GWT149" s="33"/>
      <c r="GWU149" s="33"/>
      <c r="GWV149" s="33"/>
      <c r="GWW149" s="33"/>
      <c r="GWX149" s="33"/>
      <c r="GWY149" s="33"/>
      <c r="GWZ149" s="33"/>
      <c r="GXA149" s="33"/>
      <c r="GXB149" s="33"/>
      <c r="GXC149" s="33"/>
      <c r="GXD149" s="33"/>
      <c r="GXE149" s="33"/>
      <c r="GXF149" s="33"/>
      <c r="GXG149" s="33"/>
      <c r="GXH149" s="33"/>
      <c r="GXI149" s="33"/>
      <c r="GXJ149" s="33"/>
      <c r="GXK149" s="33"/>
      <c r="GXL149" s="33"/>
      <c r="GXM149" s="33"/>
      <c r="GXN149" s="33"/>
      <c r="GXO149" s="33"/>
      <c r="GXP149" s="33"/>
      <c r="GXQ149" s="33"/>
      <c r="GXR149" s="33"/>
      <c r="GXS149" s="33"/>
      <c r="GXT149" s="33"/>
      <c r="GXU149" s="33"/>
      <c r="GXV149" s="33"/>
      <c r="GXW149" s="33"/>
      <c r="GXX149" s="33"/>
      <c r="GXY149" s="33"/>
      <c r="GXZ149" s="33"/>
      <c r="GYA149" s="33"/>
      <c r="GYB149" s="33"/>
      <c r="GYC149" s="33"/>
      <c r="GYD149" s="33"/>
      <c r="GYE149" s="33"/>
      <c r="GYF149" s="33"/>
      <c r="GYG149" s="33"/>
      <c r="GYH149" s="33"/>
      <c r="GYI149" s="33"/>
      <c r="GYJ149" s="33"/>
      <c r="GYK149" s="33"/>
      <c r="GYL149" s="33"/>
      <c r="GYM149" s="33"/>
      <c r="GYN149" s="33"/>
      <c r="GYO149" s="33"/>
      <c r="GYP149" s="33"/>
      <c r="GYQ149" s="33"/>
      <c r="GYR149" s="33"/>
      <c r="GYS149" s="33"/>
      <c r="GYT149" s="33"/>
      <c r="GYU149" s="33"/>
      <c r="GYV149" s="33"/>
      <c r="GYW149" s="33"/>
      <c r="GYX149" s="33"/>
      <c r="GYY149" s="33"/>
      <c r="GYZ149" s="33"/>
      <c r="GZA149" s="33"/>
      <c r="GZB149" s="33"/>
      <c r="GZC149" s="33"/>
      <c r="GZD149" s="33"/>
      <c r="GZE149" s="33"/>
      <c r="GZF149" s="33"/>
      <c r="GZG149" s="33"/>
      <c r="GZH149" s="33"/>
      <c r="GZI149" s="33"/>
      <c r="GZJ149" s="33"/>
      <c r="GZK149" s="33"/>
      <c r="GZL149" s="33"/>
      <c r="GZM149" s="33"/>
      <c r="GZN149" s="33"/>
      <c r="GZO149" s="33"/>
      <c r="GZP149" s="33"/>
      <c r="GZQ149" s="33"/>
      <c r="GZR149" s="33"/>
      <c r="GZS149" s="33"/>
      <c r="GZT149" s="33"/>
      <c r="GZU149" s="33"/>
      <c r="GZV149" s="33"/>
      <c r="GZW149" s="33"/>
      <c r="GZX149" s="33"/>
      <c r="GZY149" s="33"/>
      <c r="GZZ149" s="33"/>
      <c r="HAA149" s="33"/>
      <c r="HAB149" s="33"/>
      <c r="HAC149" s="33"/>
      <c r="HAD149" s="33"/>
      <c r="HAE149" s="33"/>
      <c r="HAF149" s="33"/>
      <c r="HAG149" s="33"/>
      <c r="HAH149" s="33"/>
      <c r="HAI149" s="33"/>
      <c r="HAJ149" s="33"/>
      <c r="HAK149" s="33"/>
      <c r="HAL149" s="33"/>
      <c r="HAM149" s="33"/>
      <c r="HAN149" s="33"/>
      <c r="HAO149" s="33"/>
      <c r="HAP149" s="33"/>
      <c r="HAQ149" s="33"/>
      <c r="HAR149" s="33"/>
      <c r="HAS149" s="33"/>
      <c r="HAT149" s="33"/>
      <c r="HAU149" s="33"/>
      <c r="HAV149" s="33"/>
      <c r="HAW149" s="33"/>
      <c r="HAX149" s="33"/>
      <c r="HAY149" s="33"/>
      <c r="HAZ149" s="33"/>
      <c r="HBA149" s="33"/>
      <c r="HBB149" s="33"/>
      <c r="HBC149" s="33"/>
      <c r="HBD149" s="33"/>
      <c r="HBE149" s="33"/>
      <c r="HBF149" s="33"/>
      <c r="HBG149" s="33"/>
      <c r="HBH149" s="33"/>
      <c r="HBI149" s="33"/>
      <c r="HBJ149" s="33"/>
      <c r="HBK149" s="33"/>
      <c r="HBL149" s="33"/>
      <c r="HBM149" s="33"/>
      <c r="HBN149" s="33"/>
      <c r="HBO149" s="33"/>
      <c r="HBP149" s="33"/>
      <c r="HBQ149" s="33"/>
      <c r="HBR149" s="33"/>
      <c r="HBS149" s="33"/>
      <c r="HBT149" s="33"/>
      <c r="HBU149" s="33"/>
      <c r="HBV149" s="33"/>
      <c r="HBW149" s="33"/>
      <c r="HBX149" s="33"/>
      <c r="HBY149" s="33"/>
      <c r="HBZ149" s="33"/>
      <c r="HCA149" s="33"/>
      <c r="HCB149" s="33"/>
      <c r="HCC149" s="33"/>
      <c r="HCD149" s="33"/>
      <c r="HCE149" s="33"/>
      <c r="HCF149" s="33"/>
      <c r="HCG149" s="33"/>
      <c r="HCH149" s="33"/>
      <c r="HCI149" s="33"/>
      <c r="HCJ149" s="33"/>
      <c r="HCK149" s="33"/>
      <c r="HCL149" s="33"/>
      <c r="HCM149" s="33"/>
      <c r="HCN149" s="33"/>
      <c r="HCO149" s="33"/>
      <c r="HCP149" s="33"/>
      <c r="HCQ149" s="33"/>
      <c r="HCR149" s="33"/>
      <c r="HCS149" s="33"/>
      <c r="HCT149" s="33"/>
      <c r="HCU149" s="33"/>
      <c r="HCV149" s="33"/>
      <c r="HCW149" s="33"/>
      <c r="HCX149" s="33"/>
      <c r="HCY149" s="33"/>
      <c r="HCZ149" s="33"/>
      <c r="HDA149" s="33"/>
      <c r="HDB149" s="33"/>
      <c r="HDC149" s="33"/>
      <c r="HDD149" s="33"/>
      <c r="HDE149" s="33"/>
      <c r="HDF149" s="33"/>
      <c r="HDG149" s="33"/>
      <c r="HDH149" s="33"/>
      <c r="HDI149" s="33"/>
      <c r="HDJ149" s="33"/>
      <c r="HDK149" s="33"/>
      <c r="HDL149" s="33"/>
      <c r="HDM149" s="33"/>
      <c r="HDN149" s="33"/>
      <c r="HDO149" s="33"/>
      <c r="HDP149" s="33"/>
      <c r="HDQ149" s="33"/>
      <c r="HDR149" s="33"/>
      <c r="HDS149" s="33"/>
      <c r="HDT149" s="33"/>
      <c r="HDU149" s="33"/>
      <c r="HDV149" s="33"/>
      <c r="HDW149" s="33"/>
      <c r="HDX149" s="33"/>
      <c r="HDY149" s="33"/>
      <c r="HDZ149" s="33"/>
      <c r="HEA149" s="33"/>
      <c r="HEB149" s="33"/>
      <c r="HEC149" s="33"/>
      <c r="HED149" s="33"/>
      <c r="HEE149" s="33"/>
      <c r="HEF149" s="33"/>
      <c r="HEG149" s="33"/>
      <c r="HEH149" s="33"/>
      <c r="HEI149" s="33"/>
      <c r="HEJ149" s="33"/>
      <c r="HEK149" s="33"/>
      <c r="HEL149" s="33"/>
      <c r="HEM149" s="33"/>
      <c r="HEN149" s="33"/>
      <c r="HEO149" s="33"/>
      <c r="HEP149" s="33"/>
      <c r="HEQ149" s="33"/>
      <c r="HER149" s="33"/>
      <c r="HES149" s="33"/>
      <c r="HET149" s="33"/>
      <c r="HEU149" s="33"/>
      <c r="HEV149" s="33"/>
      <c r="HEW149" s="33"/>
      <c r="HEX149" s="33"/>
      <c r="HEY149" s="33"/>
      <c r="HEZ149" s="33"/>
      <c r="HFA149" s="33"/>
      <c r="HFB149" s="33"/>
      <c r="HFC149" s="33"/>
      <c r="HFD149" s="33"/>
      <c r="HFE149" s="33"/>
      <c r="HFF149" s="33"/>
      <c r="HFG149" s="33"/>
      <c r="HFH149" s="33"/>
      <c r="HFI149" s="33"/>
      <c r="HFJ149" s="33"/>
      <c r="HFK149" s="33"/>
      <c r="HFL149" s="33"/>
      <c r="HFM149" s="33"/>
      <c r="HFN149" s="33"/>
      <c r="HFO149" s="33"/>
      <c r="HFP149" s="33"/>
      <c r="HFQ149" s="33"/>
      <c r="HFR149" s="33"/>
      <c r="HFS149" s="33"/>
      <c r="HFT149" s="33"/>
      <c r="HFU149" s="33"/>
      <c r="HFV149" s="33"/>
      <c r="HFW149" s="33"/>
      <c r="HFX149" s="33"/>
      <c r="HFY149" s="33"/>
      <c r="HFZ149" s="33"/>
      <c r="HGA149" s="33"/>
      <c r="HGB149" s="33"/>
      <c r="HGC149" s="33"/>
      <c r="HGD149" s="33"/>
      <c r="HGE149" s="33"/>
      <c r="HGF149" s="33"/>
      <c r="HGG149" s="33"/>
      <c r="HGH149" s="33"/>
      <c r="HGI149" s="33"/>
      <c r="HGJ149" s="33"/>
      <c r="HGK149" s="33"/>
      <c r="HGL149" s="33"/>
      <c r="HGM149" s="33"/>
      <c r="HGN149" s="33"/>
      <c r="HGO149" s="33"/>
      <c r="HGP149" s="33"/>
      <c r="HGQ149" s="33"/>
      <c r="HGR149" s="33"/>
      <c r="HGS149" s="33"/>
      <c r="HGT149" s="33"/>
      <c r="HGU149" s="33"/>
      <c r="HGV149" s="33"/>
      <c r="HGW149" s="33"/>
      <c r="HGX149" s="33"/>
      <c r="HGY149" s="33"/>
      <c r="HGZ149" s="33"/>
      <c r="HHA149" s="33"/>
      <c r="HHB149" s="33"/>
      <c r="HHC149" s="33"/>
      <c r="HHD149" s="33"/>
      <c r="HHE149" s="33"/>
      <c r="HHF149" s="33"/>
      <c r="HHG149" s="33"/>
      <c r="HHH149" s="33"/>
      <c r="HHI149" s="33"/>
      <c r="HHJ149" s="33"/>
      <c r="HHK149" s="33"/>
      <c r="HHL149" s="33"/>
      <c r="HHM149" s="33"/>
      <c r="HHN149" s="33"/>
      <c r="HHO149" s="33"/>
      <c r="HHP149" s="33"/>
      <c r="HHQ149" s="33"/>
      <c r="HHR149" s="33"/>
      <c r="HHS149" s="33"/>
      <c r="HHT149" s="33"/>
      <c r="HHU149" s="33"/>
      <c r="HHV149" s="33"/>
      <c r="HHW149" s="33"/>
      <c r="HHX149" s="33"/>
      <c r="HHY149" s="33"/>
      <c r="HHZ149" s="33"/>
      <c r="HIA149" s="33"/>
      <c r="HIB149" s="33"/>
      <c r="HIC149" s="33"/>
      <c r="HID149" s="33"/>
      <c r="HIE149" s="33"/>
      <c r="HIF149" s="33"/>
      <c r="HIG149" s="33"/>
      <c r="HIH149" s="33"/>
      <c r="HII149" s="33"/>
      <c r="HIJ149" s="33"/>
      <c r="HIK149" s="33"/>
      <c r="HIL149" s="33"/>
      <c r="HIM149" s="33"/>
      <c r="HIN149" s="33"/>
      <c r="HIO149" s="33"/>
      <c r="HIP149" s="33"/>
      <c r="HIQ149" s="33"/>
      <c r="HIR149" s="33"/>
      <c r="HIS149" s="33"/>
      <c r="HIT149" s="33"/>
      <c r="HIU149" s="33"/>
      <c r="HIV149" s="33"/>
      <c r="HIW149" s="33"/>
      <c r="HIX149" s="33"/>
      <c r="HIY149" s="33"/>
      <c r="HIZ149" s="33"/>
      <c r="HJA149" s="33"/>
      <c r="HJB149" s="33"/>
      <c r="HJC149" s="33"/>
      <c r="HJD149" s="33"/>
      <c r="HJE149" s="33"/>
      <c r="HJF149" s="33"/>
      <c r="HJG149" s="33"/>
      <c r="HJH149" s="33"/>
      <c r="HJI149" s="33"/>
      <c r="HJJ149" s="33"/>
      <c r="HJK149" s="33"/>
      <c r="HJL149" s="33"/>
      <c r="HJM149" s="33"/>
      <c r="HJN149" s="33"/>
      <c r="HJO149" s="33"/>
      <c r="HJP149" s="33"/>
      <c r="HJQ149" s="33"/>
      <c r="HJR149" s="33"/>
      <c r="HJS149" s="33"/>
      <c r="HJT149" s="33"/>
      <c r="HJU149" s="33"/>
      <c r="HJV149" s="33"/>
      <c r="HJW149" s="33"/>
      <c r="HJX149" s="33"/>
      <c r="HJY149" s="33"/>
      <c r="HJZ149" s="33"/>
      <c r="HKA149" s="33"/>
      <c r="HKB149" s="33"/>
      <c r="HKC149" s="33"/>
      <c r="HKD149" s="33"/>
      <c r="HKE149" s="33"/>
      <c r="HKF149" s="33"/>
      <c r="HKG149" s="33"/>
      <c r="HKH149" s="33"/>
      <c r="HKI149" s="33"/>
      <c r="HKJ149" s="33"/>
      <c r="HKK149" s="33"/>
      <c r="HKL149" s="33"/>
      <c r="HKM149" s="33"/>
      <c r="HKN149" s="33"/>
      <c r="HKO149" s="33"/>
      <c r="HKP149" s="33"/>
      <c r="HKQ149" s="33"/>
      <c r="HKR149" s="33"/>
      <c r="HKS149" s="33"/>
      <c r="HKT149" s="33"/>
      <c r="HKU149" s="33"/>
      <c r="HKV149" s="33"/>
      <c r="HKW149" s="33"/>
      <c r="HKX149" s="33"/>
      <c r="HKY149" s="33"/>
      <c r="HKZ149" s="33"/>
      <c r="HLA149" s="33"/>
      <c r="HLB149" s="33"/>
      <c r="HLC149" s="33"/>
      <c r="HLD149" s="33"/>
      <c r="HLE149" s="33"/>
      <c r="HLF149" s="33"/>
      <c r="HLG149" s="33"/>
      <c r="HLH149" s="33"/>
      <c r="HLI149" s="33"/>
      <c r="HLJ149" s="33"/>
      <c r="HLK149" s="33"/>
      <c r="HLL149" s="33"/>
      <c r="HLM149" s="33"/>
      <c r="HLN149" s="33"/>
      <c r="HLO149" s="33"/>
      <c r="HLP149" s="33"/>
      <c r="HLQ149" s="33"/>
      <c r="HLR149" s="33"/>
      <c r="HLS149" s="33"/>
      <c r="HLT149" s="33"/>
      <c r="HLU149" s="33"/>
      <c r="HLV149" s="33"/>
      <c r="HLW149" s="33"/>
      <c r="HLX149" s="33"/>
      <c r="HLY149" s="33"/>
      <c r="HLZ149" s="33"/>
      <c r="HMA149" s="33"/>
      <c r="HMB149" s="33"/>
      <c r="HMC149" s="33"/>
      <c r="HMD149" s="33"/>
      <c r="HME149" s="33"/>
      <c r="HMF149" s="33"/>
      <c r="HMG149" s="33"/>
      <c r="HMH149" s="33"/>
      <c r="HMI149" s="33"/>
      <c r="HMJ149" s="33"/>
      <c r="HMK149" s="33"/>
      <c r="HML149" s="33"/>
      <c r="HMM149" s="33"/>
      <c r="HMN149" s="33"/>
      <c r="HMO149" s="33"/>
      <c r="HMP149" s="33"/>
      <c r="HMQ149" s="33"/>
      <c r="HMR149" s="33"/>
      <c r="HMS149" s="33"/>
      <c r="HMT149" s="33"/>
      <c r="HMU149" s="33"/>
      <c r="HMV149" s="33"/>
      <c r="HMW149" s="33"/>
      <c r="HMX149" s="33"/>
      <c r="HMY149" s="33"/>
      <c r="HMZ149" s="33"/>
      <c r="HNA149" s="33"/>
      <c r="HNB149" s="33"/>
      <c r="HNC149" s="33"/>
      <c r="HND149" s="33"/>
      <c r="HNE149" s="33"/>
      <c r="HNF149" s="33"/>
      <c r="HNG149" s="33"/>
      <c r="HNH149" s="33"/>
      <c r="HNI149" s="33"/>
      <c r="HNJ149" s="33"/>
      <c r="HNK149" s="33"/>
      <c r="HNL149" s="33"/>
      <c r="HNM149" s="33"/>
      <c r="HNN149" s="33"/>
      <c r="HNO149" s="33"/>
      <c r="HNP149" s="33"/>
      <c r="HNQ149" s="33"/>
      <c r="HNR149" s="33"/>
      <c r="HNS149" s="33"/>
      <c r="HNT149" s="33"/>
      <c r="HNU149" s="33"/>
      <c r="HNV149" s="33"/>
      <c r="HNW149" s="33"/>
      <c r="HNX149" s="33"/>
      <c r="HNY149" s="33"/>
      <c r="HNZ149" s="33"/>
      <c r="HOA149" s="33"/>
      <c r="HOB149" s="33"/>
      <c r="HOC149" s="33"/>
      <c r="HOD149" s="33"/>
      <c r="HOE149" s="33"/>
      <c r="HOF149" s="33"/>
      <c r="HOG149" s="33"/>
      <c r="HOH149" s="33"/>
      <c r="HOI149" s="33"/>
      <c r="HOJ149" s="33"/>
      <c r="HOK149" s="33"/>
      <c r="HOL149" s="33"/>
      <c r="HOM149" s="33"/>
      <c r="HON149" s="33"/>
      <c r="HOO149" s="33"/>
      <c r="HOP149" s="33"/>
      <c r="HOQ149" s="33"/>
      <c r="HOR149" s="33"/>
      <c r="HOS149" s="33"/>
      <c r="HOT149" s="33"/>
      <c r="HOU149" s="33"/>
      <c r="HOV149" s="33"/>
      <c r="HOW149" s="33"/>
      <c r="HOX149" s="33"/>
      <c r="HOY149" s="33"/>
      <c r="HOZ149" s="33"/>
      <c r="HPA149" s="33"/>
      <c r="HPB149" s="33"/>
      <c r="HPC149" s="33"/>
      <c r="HPD149" s="33"/>
      <c r="HPE149" s="33"/>
      <c r="HPF149" s="33"/>
      <c r="HPG149" s="33"/>
      <c r="HPH149" s="33"/>
      <c r="HPI149" s="33"/>
      <c r="HPJ149" s="33"/>
      <c r="HPK149" s="33"/>
      <c r="HPL149" s="33"/>
      <c r="HPM149" s="33"/>
      <c r="HPN149" s="33"/>
      <c r="HPO149" s="33"/>
      <c r="HPP149" s="33"/>
      <c r="HPQ149" s="33"/>
      <c r="HPR149" s="33"/>
      <c r="HPS149" s="33"/>
      <c r="HPT149" s="33"/>
      <c r="HPU149" s="33"/>
      <c r="HPV149" s="33"/>
      <c r="HPW149" s="33"/>
      <c r="HPX149" s="33"/>
      <c r="HPY149" s="33"/>
      <c r="HPZ149" s="33"/>
      <c r="HQA149" s="33"/>
      <c r="HQB149" s="33"/>
      <c r="HQC149" s="33"/>
      <c r="HQD149" s="33"/>
      <c r="HQE149" s="33"/>
      <c r="HQF149" s="33"/>
      <c r="HQG149" s="33"/>
      <c r="HQH149" s="33"/>
      <c r="HQI149" s="33"/>
      <c r="HQJ149" s="33"/>
      <c r="HQK149" s="33"/>
      <c r="HQL149" s="33"/>
      <c r="HQM149" s="33"/>
      <c r="HQN149" s="33"/>
      <c r="HQO149" s="33"/>
      <c r="HQP149" s="33"/>
      <c r="HQQ149" s="33"/>
      <c r="HQR149" s="33"/>
      <c r="HQS149" s="33"/>
      <c r="HQT149" s="33"/>
      <c r="HQU149" s="33"/>
      <c r="HQV149" s="33"/>
      <c r="HQW149" s="33"/>
      <c r="HQX149" s="33"/>
      <c r="HQY149" s="33"/>
      <c r="HQZ149" s="33"/>
      <c r="HRA149" s="33"/>
      <c r="HRB149" s="33"/>
      <c r="HRC149" s="33"/>
      <c r="HRD149" s="33"/>
      <c r="HRE149" s="33"/>
      <c r="HRF149" s="33"/>
      <c r="HRG149" s="33"/>
      <c r="HRH149" s="33"/>
      <c r="HRI149" s="33"/>
      <c r="HRJ149" s="33"/>
      <c r="HRK149" s="33"/>
      <c r="HRL149" s="33"/>
      <c r="HRM149" s="33"/>
      <c r="HRN149" s="33"/>
      <c r="HRO149" s="33"/>
      <c r="HRP149" s="33"/>
      <c r="HRQ149" s="33"/>
      <c r="HRR149" s="33"/>
      <c r="HRS149" s="33"/>
      <c r="HRT149" s="33"/>
      <c r="HRU149" s="33"/>
      <c r="HRV149" s="33"/>
      <c r="HRW149" s="33"/>
      <c r="HRX149" s="33"/>
      <c r="HRY149" s="33"/>
      <c r="HRZ149" s="33"/>
      <c r="HSA149" s="33"/>
      <c r="HSB149" s="33"/>
      <c r="HSC149" s="33"/>
      <c r="HSD149" s="33"/>
      <c r="HSE149" s="33"/>
      <c r="HSF149" s="33"/>
      <c r="HSG149" s="33"/>
      <c r="HSH149" s="33"/>
      <c r="HSI149" s="33"/>
      <c r="HSJ149" s="33"/>
      <c r="HSK149" s="33"/>
      <c r="HSL149" s="33"/>
      <c r="HSM149" s="33"/>
      <c r="HSN149" s="33"/>
      <c r="HSO149" s="33"/>
      <c r="HSP149" s="33"/>
      <c r="HSQ149" s="33"/>
      <c r="HSR149" s="33"/>
      <c r="HSS149" s="33"/>
      <c r="HST149" s="33"/>
      <c r="HSU149" s="33"/>
      <c r="HSV149" s="33"/>
      <c r="HSW149" s="33"/>
      <c r="HSX149" s="33"/>
      <c r="HSY149" s="33"/>
      <c r="HSZ149" s="33"/>
      <c r="HTA149" s="33"/>
      <c r="HTB149" s="33"/>
      <c r="HTC149" s="33"/>
      <c r="HTD149" s="33"/>
      <c r="HTE149" s="33"/>
      <c r="HTF149" s="33"/>
      <c r="HTG149" s="33"/>
      <c r="HTH149" s="33"/>
      <c r="HTI149" s="33"/>
      <c r="HTJ149" s="33"/>
      <c r="HTK149" s="33"/>
      <c r="HTL149" s="33"/>
      <c r="HTM149" s="33"/>
      <c r="HTN149" s="33"/>
      <c r="HTO149" s="33"/>
      <c r="HTP149" s="33"/>
      <c r="HTQ149" s="33"/>
      <c r="HTR149" s="33"/>
      <c r="HTS149" s="33"/>
      <c r="HTT149" s="33"/>
      <c r="HTU149" s="33"/>
      <c r="HTV149" s="33"/>
      <c r="HTW149" s="33"/>
      <c r="HTX149" s="33"/>
      <c r="HTY149" s="33"/>
      <c r="HTZ149" s="33"/>
      <c r="HUA149" s="33"/>
      <c r="HUB149" s="33"/>
      <c r="HUC149" s="33"/>
      <c r="HUD149" s="33"/>
      <c r="HUE149" s="33"/>
      <c r="HUF149" s="33"/>
      <c r="HUG149" s="33"/>
      <c r="HUH149" s="33"/>
      <c r="HUI149" s="33"/>
      <c r="HUJ149" s="33"/>
      <c r="HUK149" s="33"/>
      <c r="HUL149" s="33"/>
      <c r="HUM149" s="33"/>
      <c r="HUN149" s="33"/>
      <c r="HUO149" s="33"/>
      <c r="HUP149" s="33"/>
      <c r="HUQ149" s="33"/>
      <c r="HUR149" s="33"/>
      <c r="HUS149" s="33"/>
      <c r="HUT149" s="33"/>
      <c r="HUU149" s="33"/>
      <c r="HUV149" s="33"/>
      <c r="HUW149" s="33"/>
      <c r="HUX149" s="33"/>
      <c r="HUY149" s="33"/>
      <c r="HUZ149" s="33"/>
      <c r="HVA149" s="33"/>
      <c r="HVB149" s="33"/>
      <c r="HVC149" s="33"/>
      <c r="HVD149" s="33"/>
      <c r="HVE149" s="33"/>
      <c r="HVF149" s="33"/>
      <c r="HVG149" s="33"/>
      <c r="HVH149" s="33"/>
      <c r="HVI149" s="33"/>
      <c r="HVJ149" s="33"/>
      <c r="HVK149" s="33"/>
      <c r="HVL149" s="33"/>
      <c r="HVM149" s="33"/>
      <c r="HVN149" s="33"/>
      <c r="HVO149" s="33"/>
      <c r="HVP149" s="33"/>
      <c r="HVQ149" s="33"/>
      <c r="HVR149" s="33"/>
      <c r="HVS149" s="33"/>
      <c r="HVT149" s="33"/>
      <c r="HVU149" s="33"/>
      <c r="HVV149" s="33"/>
      <c r="HVW149" s="33"/>
      <c r="HVX149" s="33"/>
      <c r="HVY149" s="33"/>
      <c r="HVZ149" s="33"/>
      <c r="HWA149" s="33"/>
      <c r="HWB149" s="33"/>
      <c r="HWC149" s="33"/>
      <c r="HWD149" s="33"/>
      <c r="HWE149" s="33"/>
      <c r="HWF149" s="33"/>
      <c r="HWG149" s="33"/>
      <c r="HWH149" s="33"/>
      <c r="HWI149" s="33"/>
      <c r="HWJ149" s="33"/>
      <c r="HWK149" s="33"/>
      <c r="HWL149" s="33"/>
      <c r="HWM149" s="33"/>
      <c r="HWN149" s="33"/>
      <c r="HWO149" s="33"/>
      <c r="HWP149" s="33"/>
      <c r="HWQ149" s="33"/>
      <c r="HWR149" s="33"/>
      <c r="HWS149" s="33"/>
      <c r="HWT149" s="33"/>
      <c r="HWU149" s="33"/>
      <c r="HWV149" s="33"/>
      <c r="HWW149" s="33"/>
      <c r="HWX149" s="33"/>
      <c r="HWY149" s="33"/>
      <c r="HWZ149" s="33"/>
      <c r="HXA149" s="33"/>
      <c r="HXB149" s="33"/>
      <c r="HXC149" s="33"/>
      <c r="HXD149" s="33"/>
      <c r="HXE149" s="33"/>
      <c r="HXF149" s="33"/>
      <c r="HXG149" s="33"/>
      <c r="HXH149" s="33"/>
      <c r="HXI149" s="33"/>
      <c r="HXJ149" s="33"/>
      <c r="HXK149" s="33"/>
      <c r="HXL149" s="33"/>
      <c r="HXM149" s="33"/>
      <c r="HXN149" s="33"/>
      <c r="HXO149" s="33"/>
      <c r="HXP149" s="33"/>
      <c r="HXQ149" s="33"/>
      <c r="HXR149" s="33"/>
      <c r="HXS149" s="33"/>
      <c r="HXT149" s="33"/>
      <c r="HXU149" s="33"/>
      <c r="HXV149" s="33"/>
      <c r="HXW149" s="33"/>
      <c r="HXX149" s="33"/>
      <c r="HXY149" s="33"/>
      <c r="HXZ149" s="33"/>
      <c r="HYA149" s="33"/>
      <c r="HYB149" s="33"/>
      <c r="HYC149" s="33"/>
      <c r="HYD149" s="33"/>
      <c r="HYE149" s="33"/>
      <c r="HYF149" s="33"/>
      <c r="HYG149" s="33"/>
      <c r="HYH149" s="33"/>
      <c r="HYI149" s="33"/>
      <c r="HYJ149" s="33"/>
      <c r="HYK149" s="33"/>
      <c r="HYL149" s="33"/>
      <c r="HYM149" s="33"/>
      <c r="HYN149" s="33"/>
      <c r="HYO149" s="33"/>
      <c r="HYP149" s="33"/>
      <c r="HYQ149" s="33"/>
      <c r="HYR149" s="33"/>
      <c r="HYS149" s="33"/>
      <c r="HYT149" s="33"/>
      <c r="HYU149" s="33"/>
      <c r="HYV149" s="33"/>
      <c r="HYW149" s="33"/>
      <c r="HYX149" s="33"/>
      <c r="HYY149" s="33"/>
      <c r="HYZ149" s="33"/>
      <c r="HZA149" s="33"/>
      <c r="HZB149" s="33"/>
      <c r="HZC149" s="33"/>
      <c r="HZD149" s="33"/>
      <c r="HZE149" s="33"/>
      <c r="HZF149" s="33"/>
      <c r="HZG149" s="33"/>
      <c r="HZH149" s="33"/>
      <c r="HZI149" s="33"/>
      <c r="HZJ149" s="33"/>
      <c r="HZK149" s="33"/>
      <c r="HZL149" s="33"/>
      <c r="HZM149" s="33"/>
      <c r="HZN149" s="33"/>
      <c r="HZO149" s="33"/>
      <c r="HZP149" s="33"/>
      <c r="HZQ149" s="33"/>
      <c r="HZR149" s="33"/>
      <c r="HZS149" s="33"/>
      <c r="HZT149" s="33"/>
      <c r="HZU149" s="33"/>
      <c r="HZV149" s="33"/>
      <c r="HZW149" s="33"/>
      <c r="HZX149" s="33"/>
      <c r="HZY149" s="33"/>
      <c r="HZZ149" s="33"/>
      <c r="IAA149" s="33"/>
      <c r="IAB149" s="33"/>
      <c r="IAC149" s="33"/>
      <c r="IAD149" s="33"/>
      <c r="IAE149" s="33"/>
      <c r="IAF149" s="33"/>
      <c r="IAG149" s="33"/>
      <c r="IAH149" s="33"/>
      <c r="IAI149" s="33"/>
      <c r="IAJ149" s="33"/>
      <c r="IAK149" s="33"/>
      <c r="IAL149" s="33"/>
      <c r="IAM149" s="33"/>
      <c r="IAN149" s="33"/>
      <c r="IAO149" s="33"/>
      <c r="IAP149" s="33"/>
      <c r="IAQ149" s="33"/>
      <c r="IAR149" s="33"/>
      <c r="IAS149" s="33"/>
      <c r="IAT149" s="33"/>
      <c r="IAU149" s="33"/>
      <c r="IAV149" s="33"/>
      <c r="IAW149" s="33"/>
      <c r="IAX149" s="33"/>
      <c r="IAY149" s="33"/>
      <c r="IAZ149" s="33"/>
      <c r="IBA149" s="33"/>
      <c r="IBB149" s="33"/>
      <c r="IBC149" s="33"/>
      <c r="IBD149" s="33"/>
      <c r="IBE149" s="33"/>
      <c r="IBF149" s="33"/>
      <c r="IBG149" s="33"/>
      <c r="IBH149" s="33"/>
      <c r="IBI149" s="33"/>
      <c r="IBJ149" s="33"/>
      <c r="IBK149" s="33"/>
      <c r="IBL149" s="33"/>
      <c r="IBM149" s="33"/>
      <c r="IBN149" s="33"/>
      <c r="IBO149" s="33"/>
      <c r="IBP149" s="33"/>
      <c r="IBQ149" s="33"/>
      <c r="IBR149" s="33"/>
      <c r="IBS149" s="33"/>
      <c r="IBT149" s="33"/>
      <c r="IBU149" s="33"/>
      <c r="IBV149" s="33"/>
      <c r="IBW149" s="33"/>
      <c r="IBX149" s="33"/>
      <c r="IBY149" s="33"/>
      <c r="IBZ149" s="33"/>
      <c r="ICA149" s="33"/>
      <c r="ICB149" s="33"/>
      <c r="ICC149" s="33"/>
      <c r="ICD149" s="33"/>
      <c r="ICE149" s="33"/>
      <c r="ICF149" s="33"/>
      <c r="ICG149" s="33"/>
      <c r="ICH149" s="33"/>
      <c r="ICI149" s="33"/>
      <c r="ICJ149" s="33"/>
      <c r="ICK149" s="33"/>
      <c r="ICL149" s="33"/>
      <c r="ICM149" s="33"/>
      <c r="ICN149" s="33"/>
      <c r="ICO149" s="33"/>
      <c r="ICP149" s="33"/>
      <c r="ICQ149" s="33"/>
      <c r="ICR149" s="33"/>
      <c r="ICS149" s="33"/>
      <c r="ICT149" s="33"/>
      <c r="ICU149" s="33"/>
      <c r="ICV149" s="33"/>
      <c r="ICW149" s="33"/>
      <c r="ICX149" s="33"/>
      <c r="ICY149" s="33"/>
      <c r="ICZ149" s="33"/>
      <c r="IDA149" s="33"/>
      <c r="IDB149" s="33"/>
      <c r="IDC149" s="33"/>
      <c r="IDD149" s="33"/>
      <c r="IDE149" s="33"/>
      <c r="IDF149" s="33"/>
      <c r="IDG149" s="33"/>
      <c r="IDH149" s="33"/>
      <c r="IDI149" s="33"/>
      <c r="IDJ149" s="33"/>
      <c r="IDK149" s="33"/>
      <c r="IDL149" s="33"/>
      <c r="IDM149" s="33"/>
      <c r="IDN149" s="33"/>
      <c r="IDO149" s="33"/>
      <c r="IDP149" s="33"/>
      <c r="IDQ149" s="33"/>
      <c r="IDR149" s="33"/>
      <c r="IDS149" s="33"/>
      <c r="IDT149" s="33"/>
      <c r="IDU149" s="33"/>
      <c r="IDV149" s="33"/>
      <c r="IDW149" s="33"/>
      <c r="IDX149" s="33"/>
      <c r="IDY149" s="33"/>
      <c r="IDZ149" s="33"/>
      <c r="IEA149" s="33"/>
      <c r="IEB149" s="33"/>
      <c r="IEC149" s="33"/>
      <c r="IED149" s="33"/>
      <c r="IEE149" s="33"/>
      <c r="IEF149" s="33"/>
      <c r="IEG149" s="33"/>
      <c r="IEH149" s="33"/>
      <c r="IEI149" s="33"/>
      <c r="IEJ149" s="33"/>
      <c r="IEK149" s="33"/>
      <c r="IEL149" s="33"/>
      <c r="IEM149" s="33"/>
      <c r="IEN149" s="33"/>
      <c r="IEO149" s="33"/>
      <c r="IEP149" s="33"/>
      <c r="IEQ149" s="33"/>
      <c r="IER149" s="33"/>
      <c r="IES149" s="33"/>
      <c r="IET149" s="33"/>
      <c r="IEU149" s="33"/>
      <c r="IEV149" s="33"/>
      <c r="IEW149" s="33"/>
      <c r="IEX149" s="33"/>
      <c r="IEY149" s="33"/>
      <c r="IEZ149" s="33"/>
      <c r="IFA149" s="33"/>
      <c r="IFB149" s="33"/>
      <c r="IFC149" s="33"/>
      <c r="IFD149" s="33"/>
      <c r="IFE149" s="33"/>
      <c r="IFF149" s="33"/>
      <c r="IFG149" s="33"/>
      <c r="IFH149" s="33"/>
      <c r="IFI149" s="33"/>
      <c r="IFJ149" s="33"/>
      <c r="IFK149" s="33"/>
      <c r="IFL149" s="33"/>
      <c r="IFM149" s="33"/>
      <c r="IFN149" s="33"/>
      <c r="IFO149" s="33"/>
      <c r="IFP149" s="33"/>
      <c r="IFQ149" s="33"/>
      <c r="IFR149" s="33"/>
      <c r="IFS149" s="33"/>
      <c r="IFT149" s="33"/>
      <c r="IFU149" s="33"/>
      <c r="IFV149" s="33"/>
      <c r="IFW149" s="33"/>
      <c r="IFX149" s="33"/>
      <c r="IFY149" s="33"/>
      <c r="IFZ149" s="33"/>
      <c r="IGA149" s="33"/>
      <c r="IGB149" s="33"/>
      <c r="IGC149" s="33"/>
      <c r="IGD149" s="33"/>
      <c r="IGE149" s="33"/>
      <c r="IGF149" s="33"/>
      <c r="IGG149" s="33"/>
      <c r="IGH149" s="33"/>
      <c r="IGI149" s="33"/>
      <c r="IGJ149" s="33"/>
      <c r="IGK149" s="33"/>
      <c r="IGL149" s="33"/>
      <c r="IGM149" s="33"/>
      <c r="IGN149" s="33"/>
      <c r="IGO149" s="33"/>
      <c r="IGP149" s="33"/>
      <c r="IGQ149" s="33"/>
      <c r="IGR149" s="33"/>
      <c r="IGS149" s="33"/>
      <c r="IGT149" s="33"/>
      <c r="IGU149" s="33"/>
      <c r="IGV149" s="33"/>
      <c r="IGW149" s="33"/>
      <c r="IGX149" s="33"/>
      <c r="IGY149" s="33"/>
      <c r="IGZ149" s="33"/>
      <c r="IHA149" s="33"/>
      <c r="IHB149" s="33"/>
      <c r="IHC149" s="33"/>
      <c r="IHD149" s="33"/>
      <c r="IHE149" s="33"/>
      <c r="IHF149" s="33"/>
      <c r="IHG149" s="33"/>
      <c r="IHH149" s="33"/>
      <c r="IHI149" s="33"/>
      <c r="IHJ149" s="33"/>
      <c r="IHK149" s="33"/>
      <c r="IHL149" s="33"/>
      <c r="IHM149" s="33"/>
      <c r="IHN149" s="33"/>
      <c r="IHO149" s="33"/>
      <c r="IHP149" s="33"/>
      <c r="IHQ149" s="33"/>
      <c r="IHR149" s="33"/>
      <c r="IHS149" s="33"/>
      <c r="IHT149" s="33"/>
      <c r="IHU149" s="33"/>
      <c r="IHV149" s="33"/>
      <c r="IHW149" s="33"/>
      <c r="IHX149" s="33"/>
      <c r="IHY149" s="33"/>
      <c r="IHZ149" s="33"/>
      <c r="IIA149" s="33"/>
      <c r="IIB149" s="33"/>
      <c r="IIC149" s="33"/>
      <c r="IID149" s="33"/>
      <c r="IIE149" s="33"/>
      <c r="IIF149" s="33"/>
      <c r="IIG149" s="33"/>
      <c r="IIH149" s="33"/>
      <c r="III149" s="33"/>
      <c r="IIJ149" s="33"/>
      <c r="IIK149" s="33"/>
      <c r="IIL149" s="33"/>
      <c r="IIM149" s="33"/>
      <c r="IIN149" s="33"/>
      <c r="IIO149" s="33"/>
      <c r="IIP149" s="33"/>
      <c r="IIQ149" s="33"/>
      <c r="IIR149" s="33"/>
      <c r="IIS149" s="33"/>
      <c r="IIT149" s="33"/>
      <c r="IIU149" s="33"/>
      <c r="IIV149" s="33"/>
      <c r="IIW149" s="33"/>
      <c r="IIX149" s="33"/>
      <c r="IIY149" s="33"/>
      <c r="IIZ149" s="33"/>
      <c r="IJA149" s="33"/>
      <c r="IJB149" s="33"/>
      <c r="IJC149" s="33"/>
      <c r="IJD149" s="33"/>
      <c r="IJE149" s="33"/>
      <c r="IJF149" s="33"/>
      <c r="IJG149" s="33"/>
      <c r="IJH149" s="33"/>
      <c r="IJI149" s="33"/>
      <c r="IJJ149" s="33"/>
      <c r="IJK149" s="33"/>
      <c r="IJL149" s="33"/>
      <c r="IJM149" s="33"/>
      <c r="IJN149" s="33"/>
      <c r="IJO149" s="33"/>
      <c r="IJP149" s="33"/>
      <c r="IJQ149" s="33"/>
      <c r="IJR149" s="33"/>
      <c r="IJS149" s="33"/>
      <c r="IJT149" s="33"/>
      <c r="IJU149" s="33"/>
      <c r="IJV149" s="33"/>
      <c r="IJW149" s="33"/>
      <c r="IJX149" s="33"/>
      <c r="IJY149" s="33"/>
      <c r="IJZ149" s="33"/>
      <c r="IKA149" s="33"/>
      <c r="IKB149" s="33"/>
      <c r="IKC149" s="33"/>
      <c r="IKD149" s="33"/>
      <c r="IKE149" s="33"/>
      <c r="IKF149" s="33"/>
      <c r="IKG149" s="33"/>
      <c r="IKH149" s="33"/>
      <c r="IKI149" s="33"/>
      <c r="IKJ149" s="33"/>
      <c r="IKK149" s="33"/>
      <c r="IKL149" s="33"/>
      <c r="IKM149" s="33"/>
      <c r="IKN149" s="33"/>
      <c r="IKO149" s="33"/>
      <c r="IKP149" s="33"/>
      <c r="IKQ149" s="33"/>
      <c r="IKR149" s="33"/>
      <c r="IKS149" s="33"/>
      <c r="IKT149" s="33"/>
      <c r="IKU149" s="33"/>
      <c r="IKV149" s="33"/>
      <c r="IKW149" s="33"/>
      <c r="IKX149" s="33"/>
      <c r="IKY149" s="33"/>
      <c r="IKZ149" s="33"/>
      <c r="ILA149" s="33"/>
      <c r="ILB149" s="33"/>
      <c r="ILC149" s="33"/>
      <c r="ILD149" s="33"/>
      <c r="ILE149" s="33"/>
      <c r="ILF149" s="33"/>
      <c r="ILG149" s="33"/>
      <c r="ILH149" s="33"/>
      <c r="ILI149" s="33"/>
      <c r="ILJ149" s="33"/>
      <c r="ILK149" s="33"/>
      <c r="ILL149" s="33"/>
      <c r="ILM149" s="33"/>
      <c r="ILN149" s="33"/>
      <c r="ILO149" s="33"/>
      <c r="ILP149" s="33"/>
      <c r="ILQ149" s="33"/>
      <c r="ILR149" s="33"/>
      <c r="ILS149" s="33"/>
      <c r="ILT149" s="33"/>
      <c r="ILU149" s="33"/>
      <c r="ILV149" s="33"/>
      <c r="ILW149" s="33"/>
      <c r="ILX149" s="33"/>
      <c r="ILY149" s="33"/>
      <c r="ILZ149" s="33"/>
      <c r="IMA149" s="33"/>
      <c r="IMB149" s="33"/>
      <c r="IMC149" s="33"/>
      <c r="IMD149" s="33"/>
      <c r="IME149" s="33"/>
      <c r="IMF149" s="33"/>
      <c r="IMG149" s="33"/>
      <c r="IMH149" s="33"/>
      <c r="IMI149" s="33"/>
      <c r="IMJ149" s="33"/>
      <c r="IMK149" s="33"/>
      <c r="IML149" s="33"/>
      <c r="IMM149" s="33"/>
      <c r="IMN149" s="33"/>
      <c r="IMO149" s="33"/>
      <c r="IMP149" s="33"/>
      <c r="IMQ149" s="33"/>
      <c r="IMR149" s="33"/>
      <c r="IMS149" s="33"/>
      <c r="IMT149" s="33"/>
      <c r="IMU149" s="33"/>
      <c r="IMV149" s="33"/>
      <c r="IMW149" s="33"/>
      <c r="IMX149" s="33"/>
      <c r="IMY149" s="33"/>
      <c r="IMZ149" s="33"/>
      <c r="INA149" s="33"/>
      <c r="INB149" s="33"/>
      <c r="INC149" s="33"/>
      <c r="IND149" s="33"/>
      <c r="INE149" s="33"/>
      <c r="INF149" s="33"/>
      <c r="ING149" s="33"/>
      <c r="INH149" s="33"/>
      <c r="INI149" s="33"/>
      <c r="INJ149" s="33"/>
      <c r="INK149" s="33"/>
      <c r="INL149" s="33"/>
      <c r="INM149" s="33"/>
      <c r="INN149" s="33"/>
      <c r="INO149" s="33"/>
      <c r="INP149" s="33"/>
      <c r="INQ149" s="33"/>
      <c r="INR149" s="33"/>
      <c r="INS149" s="33"/>
      <c r="INT149" s="33"/>
      <c r="INU149" s="33"/>
      <c r="INV149" s="33"/>
      <c r="INW149" s="33"/>
      <c r="INX149" s="33"/>
      <c r="INY149" s="33"/>
      <c r="INZ149" s="33"/>
      <c r="IOA149" s="33"/>
      <c r="IOB149" s="33"/>
      <c r="IOC149" s="33"/>
      <c r="IOD149" s="33"/>
      <c r="IOE149" s="33"/>
      <c r="IOF149" s="33"/>
      <c r="IOG149" s="33"/>
      <c r="IOH149" s="33"/>
      <c r="IOI149" s="33"/>
      <c r="IOJ149" s="33"/>
      <c r="IOK149" s="33"/>
      <c r="IOL149" s="33"/>
      <c r="IOM149" s="33"/>
      <c r="ION149" s="33"/>
      <c r="IOO149" s="33"/>
      <c r="IOP149" s="33"/>
      <c r="IOQ149" s="33"/>
      <c r="IOR149" s="33"/>
      <c r="IOS149" s="33"/>
      <c r="IOT149" s="33"/>
      <c r="IOU149" s="33"/>
      <c r="IOV149" s="33"/>
      <c r="IOW149" s="33"/>
      <c r="IOX149" s="33"/>
      <c r="IOY149" s="33"/>
      <c r="IOZ149" s="33"/>
      <c r="IPA149" s="33"/>
      <c r="IPB149" s="33"/>
      <c r="IPC149" s="33"/>
      <c r="IPD149" s="33"/>
      <c r="IPE149" s="33"/>
      <c r="IPF149" s="33"/>
      <c r="IPG149" s="33"/>
      <c r="IPH149" s="33"/>
      <c r="IPI149" s="33"/>
      <c r="IPJ149" s="33"/>
      <c r="IPK149" s="33"/>
      <c r="IPL149" s="33"/>
      <c r="IPM149" s="33"/>
      <c r="IPN149" s="33"/>
      <c r="IPO149" s="33"/>
      <c r="IPP149" s="33"/>
      <c r="IPQ149" s="33"/>
      <c r="IPR149" s="33"/>
      <c r="IPS149" s="33"/>
      <c r="IPT149" s="33"/>
      <c r="IPU149" s="33"/>
      <c r="IPV149" s="33"/>
      <c r="IPW149" s="33"/>
      <c r="IPX149" s="33"/>
      <c r="IPY149" s="33"/>
      <c r="IPZ149" s="33"/>
      <c r="IQA149" s="33"/>
      <c r="IQB149" s="33"/>
      <c r="IQC149" s="33"/>
      <c r="IQD149" s="33"/>
      <c r="IQE149" s="33"/>
      <c r="IQF149" s="33"/>
      <c r="IQG149" s="33"/>
      <c r="IQH149" s="33"/>
      <c r="IQI149" s="33"/>
      <c r="IQJ149" s="33"/>
      <c r="IQK149" s="33"/>
      <c r="IQL149" s="33"/>
      <c r="IQM149" s="33"/>
      <c r="IQN149" s="33"/>
      <c r="IQO149" s="33"/>
      <c r="IQP149" s="33"/>
      <c r="IQQ149" s="33"/>
      <c r="IQR149" s="33"/>
      <c r="IQS149" s="33"/>
      <c r="IQT149" s="33"/>
      <c r="IQU149" s="33"/>
      <c r="IQV149" s="33"/>
      <c r="IQW149" s="33"/>
      <c r="IQX149" s="33"/>
      <c r="IQY149" s="33"/>
      <c r="IQZ149" s="33"/>
      <c r="IRA149" s="33"/>
      <c r="IRB149" s="33"/>
      <c r="IRC149" s="33"/>
      <c r="IRD149" s="33"/>
      <c r="IRE149" s="33"/>
      <c r="IRF149" s="33"/>
      <c r="IRG149" s="33"/>
      <c r="IRH149" s="33"/>
      <c r="IRI149" s="33"/>
      <c r="IRJ149" s="33"/>
      <c r="IRK149" s="33"/>
      <c r="IRL149" s="33"/>
      <c r="IRM149" s="33"/>
      <c r="IRN149" s="33"/>
      <c r="IRO149" s="33"/>
      <c r="IRP149" s="33"/>
      <c r="IRQ149" s="33"/>
      <c r="IRR149" s="33"/>
      <c r="IRS149" s="33"/>
      <c r="IRT149" s="33"/>
      <c r="IRU149" s="33"/>
      <c r="IRV149" s="33"/>
      <c r="IRW149" s="33"/>
      <c r="IRX149" s="33"/>
      <c r="IRY149" s="33"/>
      <c r="IRZ149" s="33"/>
      <c r="ISA149" s="33"/>
      <c r="ISB149" s="33"/>
      <c r="ISC149" s="33"/>
      <c r="ISD149" s="33"/>
      <c r="ISE149" s="33"/>
      <c r="ISF149" s="33"/>
      <c r="ISG149" s="33"/>
      <c r="ISH149" s="33"/>
      <c r="ISI149" s="33"/>
      <c r="ISJ149" s="33"/>
      <c r="ISK149" s="33"/>
      <c r="ISL149" s="33"/>
      <c r="ISM149" s="33"/>
      <c r="ISN149" s="33"/>
      <c r="ISO149" s="33"/>
      <c r="ISP149" s="33"/>
      <c r="ISQ149" s="33"/>
      <c r="ISR149" s="33"/>
      <c r="ISS149" s="33"/>
      <c r="IST149" s="33"/>
      <c r="ISU149" s="33"/>
      <c r="ISV149" s="33"/>
      <c r="ISW149" s="33"/>
      <c r="ISX149" s="33"/>
      <c r="ISY149" s="33"/>
      <c r="ISZ149" s="33"/>
      <c r="ITA149" s="33"/>
      <c r="ITB149" s="33"/>
      <c r="ITC149" s="33"/>
      <c r="ITD149" s="33"/>
      <c r="ITE149" s="33"/>
      <c r="ITF149" s="33"/>
      <c r="ITG149" s="33"/>
      <c r="ITH149" s="33"/>
      <c r="ITI149" s="33"/>
      <c r="ITJ149" s="33"/>
      <c r="ITK149" s="33"/>
      <c r="ITL149" s="33"/>
      <c r="ITM149" s="33"/>
      <c r="ITN149" s="33"/>
      <c r="ITO149" s="33"/>
      <c r="ITP149" s="33"/>
      <c r="ITQ149" s="33"/>
      <c r="ITR149" s="33"/>
      <c r="ITS149" s="33"/>
      <c r="ITT149" s="33"/>
      <c r="ITU149" s="33"/>
      <c r="ITV149" s="33"/>
      <c r="ITW149" s="33"/>
      <c r="ITX149" s="33"/>
      <c r="ITY149" s="33"/>
      <c r="ITZ149" s="33"/>
      <c r="IUA149" s="33"/>
      <c r="IUB149" s="33"/>
      <c r="IUC149" s="33"/>
      <c r="IUD149" s="33"/>
      <c r="IUE149" s="33"/>
      <c r="IUF149" s="33"/>
      <c r="IUG149" s="33"/>
      <c r="IUH149" s="33"/>
      <c r="IUI149" s="33"/>
      <c r="IUJ149" s="33"/>
      <c r="IUK149" s="33"/>
      <c r="IUL149" s="33"/>
      <c r="IUM149" s="33"/>
      <c r="IUN149" s="33"/>
      <c r="IUO149" s="33"/>
      <c r="IUP149" s="33"/>
      <c r="IUQ149" s="33"/>
      <c r="IUR149" s="33"/>
      <c r="IUS149" s="33"/>
      <c r="IUT149" s="33"/>
      <c r="IUU149" s="33"/>
      <c r="IUV149" s="33"/>
      <c r="IUW149" s="33"/>
      <c r="IUX149" s="33"/>
      <c r="IUY149" s="33"/>
      <c r="IUZ149" s="33"/>
      <c r="IVA149" s="33"/>
      <c r="IVB149" s="33"/>
      <c r="IVC149" s="33"/>
      <c r="IVD149" s="33"/>
      <c r="IVE149" s="33"/>
      <c r="IVF149" s="33"/>
      <c r="IVG149" s="33"/>
      <c r="IVH149" s="33"/>
      <c r="IVI149" s="33"/>
      <c r="IVJ149" s="33"/>
      <c r="IVK149" s="33"/>
      <c r="IVL149" s="33"/>
      <c r="IVM149" s="33"/>
      <c r="IVN149" s="33"/>
      <c r="IVO149" s="33"/>
      <c r="IVP149" s="33"/>
      <c r="IVQ149" s="33"/>
      <c r="IVR149" s="33"/>
      <c r="IVS149" s="33"/>
      <c r="IVT149" s="33"/>
      <c r="IVU149" s="33"/>
      <c r="IVV149" s="33"/>
      <c r="IVW149" s="33"/>
      <c r="IVX149" s="33"/>
      <c r="IVY149" s="33"/>
      <c r="IVZ149" s="33"/>
      <c r="IWA149" s="33"/>
      <c r="IWB149" s="33"/>
      <c r="IWC149" s="33"/>
      <c r="IWD149" s="33"/>
      <c r="IWE149" s="33"/>
      <c r="IWF149" s="33"/>
      <c r="IWG149" s="33"/>
      <c r="IWH149" s="33"/>
      <c r="IWI149" s="33"/>
      <c r="IWJ149" s="33"/>
      <c r="IWK149" s="33"/>
      <c r="IWL149" s="33"/>
      <c r="IWM149" s="33"/>
      <c r="IWN149" s="33"/>
      <c r="IWO149" s="33"/>
      <c r="IWP149" s="33"/>
      <c r="IWQ149" s="33"/>
      <c r="IWR149" s="33"/>
      <c r="IWS149" s="33"/>
      <c r="IWT149" s="33"/>
      <c r="IWU149" s="33"/>
      <c r="IWV149" s="33"/>
      <c r="IWW149" s="33"/>
      <c r="IWX149" s="33"/>
      <c r="IWY149" s="33"/>
      <c r="IWZ149" s="33"/>
      <c r="IXA149" s="33"/>
      <c r="IXB149" s="33"/>
      <c r="IXC149" s="33"/>
      <c r="IXD149" s="33"/>
      <c r="IXE149" s="33"/>
      <c r="IXF149" s="33"/>
      <c r="IXG149" s="33"/>
      <c r="IXH149" s="33"/>
      <c r="IXI149" s="33"/>
      <c r="IXJ149" s="33"/>
      <c r="IXK149" s="33"/>
      <c r="IXL149" s="33"/>
      <c r="IXM149" s="33"/>
      <c r="IXN149" s="33"/>
      <c r="IXO149" s="33"/>
      <c r="IXP149" s="33"/>
      <c r="IXQ149" s="33"/>
      <c r="IXR149" s="33"/>
      <c r="IXS149" s="33"/>
      <c r="IXT149" s="33"/>
      <c r="IXU149" s="33"/>
      <c r="IXV149" s="33"/>
      <c r="IXW149" s="33"/>
      <c r="IXX149" s="33"/>
      <c r="IXY149" s="33"/>
      <c r="IXZ149" s="33"/>
      <c r="IYA149" s="33"/>
      <c r="IYB149" s="33"/>
      <c r="IYC149" s="33"/>
      <c r="IYD149" s="33"/>
      <c r="IYE149" s="33"/>
      <c r="IYF149" s="33"/>
      <c r="IYG149" s="33"/>
      <c r="IYH149" s="33"/>
      <c r="IYI149" s="33"/>
      <c r="IYJ149" s="33"/>
      <c r="IYK149" s="33"/>
      <c r="IYL149" s="33"/>
      <c r="IYM149" s="33"/>
      <c r="IYN149" s="33"/>
      <c r="IYO149" s="33"/>
      <c r="IYP149" s="33"/>
      <c r="IYQ149" s="33"/>
      <c r="IYR149" s="33"/>
      <c r="IYS149" s="33"/>
      <c r="IYT149" s="33"/>
      <c r="IYU149" s="33"/>
      <c r="IYV149" s="33"/>
      <c r="IYW149" s="33"/>
      <c r="IYX149" s="33"/>
      <c r="IYY149" s="33"/>
      <c r="IYZ149" s="33"/>
      <c r="IZA149" s="33"/>
      <c r="IZB149" s="33"/>
      <c r="IZC149" s="33"/>
      <c r="IZD149" s="33"/>
      <c r="IZE149" s="33"/>
      <c r="IZF149" s="33"/>
      <c r="IZG149" s="33"/>
      <c r="IZH149" s="33"/>
      <c r="IZI149" s="33"/>
      <c r="IZJ149" s="33"/>
      <c r="IZK149" s="33"/>
      <c r="IZL149" s="33"/>
      <c r="IZM149" s="33"/>
      <c r="IZN149" s="33"/>
      <c r="IZO149" s="33"/>
      <c r="IZP149" s="33"/>
      <c r="IZQ149" s="33"/>
      <c r="IZR149" s="33"/>
      <c r="IZS149" s="33"/>
      <c r="IZT149" s="33"/>
      <c r="IZU149" s="33"/>
      <c r="IZV149" s="33"/>
      <c r="IZW149" s="33"/>
      <c r="IZX149" s="33"/>
      <c r="IZY149" s="33"/>
      <c r="IZZ149" s="33"/>
      <c r="JAA149" s="33"/>
      <c r="JAB149" s="33"/>
      <c r="JAC149" s="33"/>
      <c r="JAD149" s="33"/>
      <c r="JAE149" s="33"/>
      <c r="JAF149" s="33"/>
      <c r="JAG149" s="33"/>
      <c r="JAH149" s="33"/>
      <c r="JAI149" s="33"/>
      <c r="JAJ149" s="33"/>
      <c r="JAK149" s="33"/>
      <c r="JAL149" s="33"/>
      <c r="JAM149" s="33"/>
      <c r="JAN149" s="33"/>
      <c r="JAO149" s="33"/>
      <c r="JAP149" s="33"/>
      <c r="JAQ149" s="33"/>
      <c r="JAR149" s="33"/>
      <c r="JAS149" s="33"/>
      <c r="JAT149" s="33"/>
      <c r="JAU149" s="33"/>
      <c r="JAV149" s="33"/>
      <c r="JAW149" s="33"/>
      <c r="JAX149" s="33"/>
      <c r="JAY149" s="33"/>
      <c r="JAZ149" s="33"/>
      <c r="JBA149" s="33"/>
      <c r="JBB149" s="33"/>
      <c r="JBC149" s="33"/>
      <c r="JBD149" s="33"/>
      <c r="JBE149" s="33"/>
      <c r="JBF149" s="33"/>
      <c r="JBG149" s="33"/>
      <c r="JBH149" s="33"/>
      <c r="JBI149" s="33"/>
      <c r="JBJ149" s="33"/>
      <c r="JBK149" s="33"/>
      <c r="JBL149" s="33"/>
      <c r="JBM149" s="33"/>
      <c r="JBN149" s="33"/>
      <c r="JBO149" s="33"/>
      <c r="JBP149" s="33"/>
      <c r="JBQ149" s="33"/>
      <c r="JBR149" s="33"/>
      <c r="JBS149" s="33"/>
      <c r="JBT149" s="33"/>
      <c r="JBU149" s="33"/>
      <c r="JBV149" s="33"/>
      <c r="JBW149" s="33"/>
      <c r="JBX149" s="33"/>
      <c r="JBY149" s="33"/>
      <c r="JBZ149" s="33"/>
      <c r="JCA149" s="33"/>
      <c r="JCB149" s="33"/>
      <c r="JCC149" s="33"/>
      <c r="JCD149" s="33"/>
      <c r="JCE149" s="33"/>
      <c r="JCF149" s="33"/>
      <c r="JCG149" s="33"/>
      <c r="JCH149" s="33"/>
      <c r="JCI149" s="33"/>
      <c r="JCJ149" s="33"/>
      <c r="JCK149" s="33"/>
      <c r="JCL149" s="33"/>
      <c r="JCM149" s="33"/>
      <c r="JCN149" s="33"/>
      <c r="JCO149" s="33"/>
      <c r="JCP149" s="33"/>
      <c r="JCQ149" s="33"/>
      <c r="JCR149" s="33"/>
      <c r="JCS149" s="33"/>
      <c r="JCT149" s="33"/>
      <c r="JCU149" s="33"/>
      <c r="JCV149" s="33"/>
      <c r="JCW149" s="33"/>
      <c r="JCX149" s="33"/>
      <c r="JCY149" s="33"/>
      <c r="JCZ149" s="33"/>
      <c r="JDA149" s="33"/>
      <c r="JDB149" s="33"/>
      <c r="JDC149" s="33"/>
      <c r="JDD149" s="33"/>
      <c r="JDE149" s="33"/>
      <c r="JDF149" s="33"/>
      <c r="JDG149" s="33"/>
      <c r="JDH149" s="33"/>
      <c r="JDI149" s="33"/>
      <c r="JDJ149" s="33"/>
      <c r="JDK149" s="33"/>
      <c r="JDL149" s="33"/>
      <c r="JDM149" s="33"/>
      <c r="JDN149" s="33"/>
      <c r="JDO149" s="33"/>
      <c r="JDP149" s="33"/>
      <c r="JDQ149" s="33"/>
      <c r="JDR149" s="33"/>
      <c r="JDS149" s="33"/>
      <c r="JDT149" s="33"/>
      <c r="JDU149" s="33"/>
      <c r="JDV149" s="33"/>
      <c r="JDW149" s="33"/>
      <c r="JDX149" s="33"/>
      <c r="JDY149" s="33"/>
      <c r="JDZ149" s="33"/>
      <c r="JEA149" s="33"/>
      <c r="JEB149" s="33"/>
      <c r="JEC149" s="33"/>
      <c r="JED149" s="33"/>
      <c r="JEE149" s="33"/>
      <c r="JEF149" s="33"/>
      <c r="JEG149" s="33"/>
      <c r="JEH149" s="33"/>
      <c r="JEI149" s="33"/>
      <c r="JEJ149" s="33"/>
      <c r="JEK149" s="33"/>
      <c r="JEL149" s="33"/>
      <c r="JEM149" s="33"/>
      <c r="JEN149" s="33"/>
      <c r="JEO149" s="33"/>
      <c r="JEP149" s="33"/>
      <c r="JEQ149" s="33"/>
      <c r="JER149" s="33"/>
      <c r="JES149" s="33"/>
      <c r="JET149" s="33"/>
      <c r="JEU149" s="33"/>
      <c r="JEV149" s="33"/>
      <c r="JEW149" s="33"/>
      <c r="JEX149" s="33"/>
      <c r="JEY149" s="33"/>
      <c r="JEZ149" s="33"/>
      <c r="JFA149" s="33"/>
      <c r="JFB149" s="33"/>
      <c r="JFC149" s="33"/>
      <c r="JFD149" s="33"/>
      <c r="JFE149" s="33"/>
      <c r="JFF149" s="33"/>
      <c r="JFG149" s="33"/>
      <c r="JFH149" s="33"/>
      <c r="JFI149" s="33"/>
      <c r="JFJ149" s="33"/>
      <c r="JFK149" s="33"/>
      <c r="JFL149" s="33"/>
      <c r="JFM149" s="33"/>
      <c r="JFN149" s="33"/>
      <c r="JFO149" s="33"/>
      <c r="JFP149" s="33"/>
      <c r="JFQ149" s="33"/>
      <c r="JFR149" s="33"/>
      <c r="JFS149" s="33"/>
      <c r="JFT149" s="33"/>
      <c r="JFU149" s="33"/>
      <c r="JFV149" s="33"/>
      <c r="JFW149" s="33"/>
      <c r="JFX149" s="33"/>
      <c r="JFY149" s="33"/>
      <c r="JFZ149" s="33"/>
      <c r="JGA149" s="33"/>
      <c r="JGB149" s="33"/>
      <c r="JGC149" s="33"/>
      <c r="JGD149" s="33"/>
      <c r="JGE149" s="33"/>
      <c r="JGF149" s="33"/>
      <c r="JGG149" s="33"/>
      <c r="JGH149" s="33"/>
      <c r="JGI149" s="33"/>
      <c r="JGJ149" s="33"/>
      <c r="JGK149" s="33"/>
      <c r="JGL149" s="33"/>
      <c r="JGM149" s="33"/>
      <c r="JGN149" s="33"/>
      <c r="JGO149" s="33"/>
      <c r="JGP149" s="33"/>
      <c r="JGQ149" s="33"/>
      <c r="JGR149" s="33"/>
      <c r="JGS149" s="33"/>
      <c r="JGT149" s="33"/>
      <c r="JGU149" s="33"/>
      <c r="JGV149" s="33"/>
      <c r="JGW149" s="33"/>
      <c r="JGX149" s="33"/>
      <c r="JGY149" s="33"/>
      <c r="JGZ149" s="33"/>
      <c r="JHA149" s="33"/>
      <c r="JHB149" s="33"/>
      <c r="JHC149" s="33"/>
      <c r="JHD149" s="33"/>
      <c r="JHE149" s="33"/>
      <c r="JHF149" s="33"/>
      <c r="JHG149" s="33"/>
      <c r="JHH149" s="33"/>
      <c r="JHI149" s="33"/>
      <c r="JHJ149" s="33"/>
      <c r="JHK149" s="33"/>
      <c r="JHL149" s="33"/>
      <c r="JHM149" s="33"/>
      <c r="JHN149" s="33"/>
      <c r="JHO149" s="33"/>
      <c r="JHP149" s="33"/>
      <c r="JHQ149" s="33"/>
      <c r="JHR149" s="33"/>
      <c r="JHS149" s="33"/>
      <c r="JHT149" s="33"/>
      <c r="JHU149" s="33"/>
      <c r="JHV149" s="33"/>
      <c r="JHW149" s="33"/>
      <c r="JHX149" s="33"/>
      <c r="JHY149" s="33"/>
      <c r="JHZ149" s="33"/>
      <c r="JIA149" s="33"/>
      <c r="JIB149" s="33"/>
      <c r="JIC149" s="33"/>
      <c r="JID149" s="33"/>
      <c r="JIE149" s="33"/>
      <c r="JIF149" s="33"/>
      <c r="JIG149" s="33"/>
      <c r="JIH149" s="33"/>
      <c r="JII149" s="33"/>
      <c r="JIJ149" s="33"/>
      <c r="JIK149" s="33"/>
      <c r="JIL149" s="33"/>
      <c r="JIM149" s="33"/>
      <c r="JIN149" s="33"/>
      <c r="JIO149" s="33"/>
      <c r="JIP149" s="33"/>
      <c r="JIQ149" s="33"/>
      <c r="JIR149" s="33"/>
      <c r="JIS149" s="33"/>
      <c r="JIT149" s="33"/>
      <c r="JIU149" s="33"/>
      <c r="JIV149" s="33"/>
      <c r="JIW149" s="33"/>
      <c r="JIX149" s="33"/>
      <c r="JIY149" s="33"/>
      <c r="JIZ149" s="33"/>
      <c r="JJA149" s="33"/>
      <c r="JJB149" s="33"/>
      <c r="JJC149" s="33"/>
      <c r="JJD149" s="33"/>
      <c r="JJE149" s="33"/>
      <c r="JJF149" s="33"/>
      <c r="JJG149" s="33"/>
      <c r="JJH149" s="33"/>
      <c r="JJI149" s="33"/>
      <c r="JJJ149" s="33"/>
      <c r="JJK149" s="33"/>
      <c r="JJL149" s="33"/>
      <c r="JJM149" s="33"/>
      <c r="JJN149" s="33"/>
      <c r="JJO149" s="33"/>
      <c r="JJP149" s="33"/>
      <c r="JJQ149" s="33"/>
      <c r="JJR149" s="33"/>
      <c r="JJS149" s="33"/>
      <c r="JJT149" s="33"/>
      <c r="JJU149" s="33"/>
      <c r="JJV149" s="33"/>
      <c r="JJW149" s="33"/>
      <c r="JJX149" s="33"/>
      <c r="JJY149" s="33"/>
      <c r="JJZ149" s="33"/>
      <c r="JKA149" s="33"/>
      <c r="JKB149" s="33"/>
      <c r="JKC149" s="33"/>
      <c r="JKD149" s="33"/>
      <c r="JKE149" s="33"/>
      <c r="JKF149" s="33"/>
      <c r="JKG149" s="33"/>
      <c r="JKH149" s="33"/>
      <c r="JKI149" s="33"/>
      <c r="JKJ149" s="33"/>
      <c r="JKK149" s="33"/>
      <c r="JKL149" s="33"/>
      <c r="JKM149" s="33"/>
      <c r="JKN149" s="33"/>
      <c r="JKO149" s="33"/>
      <c r="JKP149" s="33"/>
      <c r="JKQ149" s="33"/>
      <c r="JKR149" s="33"/>
      <c r="JKS149" s="33"/>
      <c r="JKT149" s="33"/>
      <c r="JKU149" s="33"/>
      <c r="JKV149" s="33"/>
      <c r="JKW149" s="33"/>
      <c r="JKX149" s="33"/>
      <c r="JKY149" s="33"/>
      <c r="JKZ149" s="33"/>
      <c r="JLA149" s="33"/>
      <c r="JLB149" s="33"/>
      <c r="JLC149" s="33"/>
      <c r="JLD149" s="33"/>
      <c r="JLE149" s="33"/>
      <c r="JLF149" s="33"/>
      <c r="JLG149" s="33"/>
      <c r="JLH149" s="33"/>
      <c r="JLI149" s="33"/>
      <c r="JLJ149" s="33"/>
      <c r="JLK149" s="33"/>
      <c r="JLL149" s="33"/>
      <c r="JLM149" s="33"/>
      <c r="JLN149" s="33"/>
      <c r="JLO149" s="33"/>
      <c r="JLP149" s="33"/>
      <c r="JLQ149" s="33"/>
      <c r="JLR149" s="33"/>
      <c r="JLS149" s="33"/>
      <c r="JLT149" s="33"/>
      <c r="JLU149" s="33"/>
      <c r="JLV149" s="33"/>
      <c r="JLW149" s="33"/>
      <c r="JLX149" s="33"/>
      <c r="JLY149" s="33"/>
      <c r="JLZ149" s="33"/>
      <c r="JMA149" s="33"/>
      <c r="JMB149" s="33"/>
      <c r="JMC149" s="33"/>
      <c r="JMD149" s="33"/>
      <c r="JME149" s="33"/>
      <c r="JMF149" s="33"/>
      <c r="JMG149" s="33"/>
      <c r="JMH149" s="33"/>
      <c r="JMI149" s="33"/>
      <c r="JMJ149" s="33"/>
      <c r="JMK149" s="33"/>
      <c r="JML149" s="33"/>
      <c r="JMM149" s="33"/>
      <c r="JMN149" s="33"/>
      <c r="JMO149" s="33"/>
      <c r="JMP149" s="33"/>
      <c r="JMQ149" s="33"/>
      <c r="JMR149" s="33"/>
      <c r="JMS149" s="33"/>
      <c r="JMT149" s="33"/>
      <c r="JMU149" s="33"/>
      <c r="JMV149" s="33"/>
      <c r="JMW149" s="33"/>
      <c r="JMX149" s="33"/>
      <c r="JMY149" s="33"/>
      <c r="JMZ149" s="33"/>
      <c r="JNA149" s="33"/>
      <c r="JNB149" s="33"/>
      <c r="JNC149" s="33"/>
      <c r="JND149" s="33"/>
      <c r="JNE149" s="33"/>
      <c r="JNF149" s="33"/>
      <c r="JNG149" s="33"/>
      <c r="JNH149" s="33"/>
      <c r="JNI149" s="33"/>
      <c r="JNJ149" s="33"/>
      <c r="JNK149" s="33"/>
      <c r="JNL149" s="33"/>
      <c r="JNM149" s="33"/>
      <c r="JNN149" s="33"/>
      <c r="JNO149" s="33"/>
      <c r="JNP149" s="33"/>
      <c r="JNQ149" s="33"/>
      <c r="JNR149" s="33"/>
      <c r="JNS149" s="33"/>
      <c r="JNT149" s="33"/>
      <c r="JNU149" s="33"/>
      <c r="JNV149" s="33"/>
      <c r="JNW149" s="33"/>
      <c r="JNX149" s="33"/>
      <c r="JNY149" s="33"/>
      <c r="JNZ149" s="33"/>
      <c r="JOA149" s="33"/>
      <c r="JOB149" s="33"/>
      <c r="JOC149" s="33"/>
      <c r="JOD149" s="33"/>
      <c r="JOE149" s="33"/>
      <c r="JOF149" s="33"/>
      <c r="JOG149" s="33"/>
      <c r="JOH149" s="33"/>
      <c r="JOI149" s="33"/>
      <c r="JOJ149" s="33"/>
      <c r="JOK149" s="33"/>
      <c r="JOL149" s="33"/>
      <c r="JOM149" s="33"/>
      <c r="JON149" s="33"/>
      <c r="JOO149" s="33"/>
      <c r="JOP149" s="33"/>
      <c r="JOQ149" s="33"/>
      <c r="JOR149" s="33"/>
      <c r="JOS149" s="33"/>
      <c r="JOT149" s="33"/>
      <c r="JOU149" s="33"/>
      <c r="JOV149" s="33"/>
      <c r="JOW149" s="33"/>
      <c r="JOX149" s="33"/>
      <c r="JOY149" s="33"/>
      <c r="JOZ149" s="33"/>
      <c r="JPA149" s="33"/>
      <c r="JPB149" s="33"/>
      <c r="JPC149" s="33"/>
      <c r="JPD149" s="33"/>
      <c r="JPE149" s="33"/>
      <c r="JPF149" s="33"/>
      <c r="JPG149" s="33"/>
      <c r="JPH149" s="33"/>
      <c r="JPI149" s="33"/>
      <c r="JPJ149" s="33"/>
      <c r="JPK149" s="33"/>
      <c r="JPL149" s="33"/>
      <c r="JPM149" s="33"/>
      <c r="JPN149" s="33"/>
      <c r="JPO149" s="33"/>
      <c r="JPP149" s="33"/>
      <c r="JPQ149" s="33"/>
      <c r="JPR149" s="33"/>
      <c r="JPS149" s="33"/>
      <c r="JPT149" s="33"/>
      <c r="JPU149" s="33"/>
      <c r="JPV149" s="33"/>
      <c r="JPW149" s="33"/>
      <c r="JPX149" s="33"/>
      <c r="JPY149" s="33"/>
      <c r="JPZ149" s="33"/>
      <c r="JQA149" s="33"/>
      <c r="JQB149" s="33"/>
      <c r="JQC149" s="33"/>
      <c r="JQD149" s="33"/>
      <c r="JQE149" s="33"/>
      <c r="JQF149" s="33"/>
      <c r="JQG149" s="33"/>
      <c r="JQH149" s="33"/>
      <c r="JQI149" s="33"/>
      <c r="JQJ149" s="33"/>
      <c r="JQK149" s="33"/>
      <c r="JQL149" s="33"/>
      <c r="JQM149" s="33"/>
      <c r="JQN149" s="33"/>
      <c r="JQO149" s="33"/>
      <c r="JQP149" s="33"/>
      <c r="JQQ149" s="33"/>
      <c r="JQR149" s="33"/>
      <c r="JQS149" s="33"/>
      <c r="JQT149" s="33"/>
      <c r="JQU149" s="33"/>
      <c r="JQV149" s="33"/>
      <c r="JQW149" s="33"/>
      <c r="JQX149" s="33"/>
      <c r="JQY149" s="33"/>
      <c r="JQZ149" s="33"/>
      <c r="JRA149" s="33"/>
      <c r="JRB149" s="33"/>
      <c r="JRC149" s="33"/>
      <c r="JRD149" s="33"/>
      <c r="JRE149" s="33"/>
      <c r="JRF149" s="33"/>
      <c r="JRG149" s="33"/>
      <c r="JRH149" s="33"/>
      <c r="JRI149" s="33"/>
      <c r="JRJ149" s="33"/>
      <c r="JRK149" s="33"/>
      <c r="JRL149" s="33"/>
      <c r="JRM149" s="33"/>
      <c r="JRN149" s="33"/>
      <c r="JRO149" s="33"/>
      <c r="JRP149" s="33"/>
      <c r="JRQ149" s="33"/>
      <c r="JRR149" s="33"/>
      <c r="JRS149" s="33"/>
      <c r="JRT149" s="33"/>
      <c r="JRU149" s="33"/>
      <c r="JRV149" s="33"/>
      <c r="JRW149" s="33"/>
      <c r="JRX149" s="33"/>
      <c r="JRY149" s="33"/>
      <c r="JRZ149" s="33"/>
      <c r="JSA149" s="33"/>
      <c r="JSB149" s="33"/>
      <c r="JSC149" s="33"/>
      <c r="JSD149" s="33"/>
      <c r="JSE149" s="33"/>
      <c r="JSF149" s="33"/>
      <c r="JSG149" s="33"/>
      <c r="JSH149" s="33"/>
      <c r="JSI149" s="33"/>
      <c r="JSJ149" s="33"/>
      <c r="JSK149" s="33"/>
      <c r="JSL149" s="33"/>
      <c r="JSM149" s="33"/>
      <c r="JSN149" s="33"/>
      <c r="JSO149" s="33"/>
      <c r="JSP149" s="33"/>
      <c r="JSQ149" s="33"/>
      <c r="JSR149" s="33"/>
      <c r="JSS149" s="33"/>
      <c r="JST149" s="33"/>
      <c r="JSU149" s="33"/>
      <c r="JSV149" s="33"/>
      <c r="JSW149" s="33"/>
      <c r="JSX149" s="33"/>
      <c r="JSY149" s="33"/>
      <c r="JSZ149" s="33"/>
      <c r="JTA149" s="33"/>
      <c r="JTB149" s="33"/>
      <c r="JTC149" s="33"/>
      <c r="JTD149" s="33"/>
      <c r="JTE149" s="33"/>
      <c r="JTF149" s="33"/>
      <c r="JTG149" s="33"/>
      <c r="JTH149" s="33"/>
      <c r="JTI149" s="33"/>
      <c r="JTJ149" s="33"/>
      <c r="JTK149" s="33"/>
      <c r="JTL149" s="33"/>
      <c r="JTM149" s="33"/>
      <c r="JTN149" s="33"/>
      <c r="JTO149" s="33"/>
      <c r="JTP149" s="33"/>
      <c r="JTQ149" s="33"/>
      <c r="JTR149" s="33"/>
      <c r="JTS149" s="33"/>
      <c r="JTT149" s="33"/>
      <c r="JTU149" s="33"/>
      <c r="JTV149" s="33"/>
      <c r="JTW149" s="33"/>
      <c r="JTX149" s="33"/>
      <c r="JTY149" s="33"/>
      <c r="JTZ149" s="33"/>
      <c r="JUA149" s="33"/>
      <c r="JUB149" s="33"/>
      <c r="JUC149" s="33"/>
      <c r="JUD149" s="33"/>
      <c r="JUE149" s="33"/>
      <c r="JUF149" s="33"/>
      <c r="JUG149" s="33"/>
      <c r="JUH149" s="33"/>
      <c r="JUI149" s="33"/>
      <c r="JUJ149" s="33"/>
      <c r="JUK149" s="33"/>
      <c r="JUL149" s="33"/>
      <c r="JUM149" s="33"/>
      <c r="JUN149" s="33"/>
      <c r="JUO149" s="33"/>
      <c r="JUP149" s="33"/>
      <c r="JUQ149" s="33"/>
      <c r="JUR149" s="33"/>
      <c r="JUS149" s="33"/>
      <c r="JUT149" s="33"/>
      <c r="JUU149" s="33"/>
      <c r="JUV149" s="33"/>
      <c r="JUW149" s="33"/>
      <c r="JUX149" s="33"/>
      <c r="JUY149" s="33"/>
      <c r="JUZ149" s="33"/>
      <c r="JVA149" s="33"/>
      <c r="JVB149" s="33"/>
      <c r="JVC149" s="33"/>
      <c r="JVD149" s="33"/>
      <c r="JVE149" s="33"/>
      <c r="JVF149" s="33"/>
      <c r="JVG149" s="33"/>
      <c r="JVH149" s="33"/>
      <c r="JVI149" s="33"/>
      <c r="JVJ149" s="33"/>
      <c r="JVK149" s="33"/>
      <c r="JVL149" s="33"/>
      <c r="JVM149" s="33"/>
      <c r="JVN149" s="33"/>
      <c r="JVO149" s="33"/>
      <c r="JVP149" s="33"/>
      <c r="JVQ149" s="33"/>
      <c r="JVR149" s="33"/>
      <c r="JVS149" s="33"/>
      <c r="JVT149" s="33"/>
      <c r="JVU149" s="33"/>
      <c r="JVV149" s="33"/>
      <c r="JVW149" s="33"/>
      <c r="JVX149" s="33"/>
      <c r="JVY149" s="33"/>
      <c r="JVZ149" s="33"/>
      <c r="JWA149" s="33"/>
      <c r="JWB149" s="33"/>
      <c r="JWC149" s="33"/>
      <c r="JWD149" s="33"/>
      <c r="JWE149" s="33"/>
      <c r="JWF149" s="33"/>
      <c r="JWG149" s="33"/>
      <c r="JWH149" s="33"/>
      <c r="JWI149" s="33"/>
      <c r="JWJ149" s="33"/>
      <c r="JWK149" s="33"/>
      <c r="JWL149" s="33"/>
      <c r="JWM149" s="33"/>
      <c r="JWN149" s="33"/>
      <c r="JWO149" s="33"/>
      <c r="JWP149" s="33"/>
      <c r="JWQ149" s="33"/>
      <c r="JWR149" s="33"/>
      <c r="JWS149" s="33"/>
      <c r="JWT149" s="33"/>
      <c r="JWU149" s="33"/>
      <c r="JWV149" s="33"/>
      <c r="JWW149" s="33"/>
      <c r="JWX149" s="33"/>
      <c r="JWY149" s="33"/>
      <c r="JWZ149" s="33"/>
      <c r="JXA149" s="33"/>
      <c r="JXB149" s="33"/>
      <c r="JXC149" s="33"/>
      <c r="JXD149" s="33"/>
      <c r="JXE149" s="33"/>
      <c r="JXF149" s="33"/>
      <c r="JXG149" s="33"/>
      <c r="JXH149" s="33"/>
      <c r="JXI149" s="33"/>
      <c r="JXJ149" s="33"/>
      <c r="JXK149" s="33"/>
      <c r="JXL149" s="33"/>
      <c r="JXM149" s="33"/>
      <c r="JXN149" s="33"/>
      <c r="JXO149" s="33"/>
      <c r="JXP149" s="33"/>
      <c r="JXQ149" s="33"/>
      <c r="JXR149" s="33"/>
      <c r="JXS149" s="33"/>
      <c r="JXT149" s="33"/>
      <c r="JXU149" s="33"/>
      <c r="JXV149" s="33"/>
      <c r="JXW149" s="33"/>
      <c r="JXX149" s="33"/>
      <c r="JXY149" s="33"/>
      <c r="JXZ149" s="33"/>
      <c r="JYA149" s="33"/>
      <c r="JYB149" s="33"/>
      <c r="JYC149" s="33"/>
      <c r="JYD149" s="33"/>
      <c r="JYE149" s="33"/>
      <c r="JYF149" s="33"/>
      <c r="JYG149" s="33"/>
      <c r="JYH149" s="33"/>
      <c r="JYI149" s="33"/>
      <c r="JYJ149" s="33"/>
      <c r="JYK149" s="33"/>
      <c r="JYL149" s="33"/>
      <c r="JYM149" s="33"/>
      <c r="JYN149" s="33"/>
      <c r="JYO149" s="33"/>
      <c r="JYP149" s="33"/>
      <c r="JYQ149" s="33"/>
      <c r="JYR149" s="33"/>
      <c r="JYS149" s="33"/>
      <c r="JYT149" s="33"/>
      <c r="JYU149" s="33"/>
      <c r="JYV149" s="33"/>
      <c r="JYW149" s="33"/>
      <c r="JYX149" s="33"/>
      <c r="JYY149" s="33"/>
      <c r="JYZ149" s="33"/>
      <c r="JZA149" s="33"/>
      <c r="JZB149" s="33"/>
      <c r="JZC149" s="33"/>
      <c r="JZD149" s="33"/>
      <c r="JZE149" s="33"/>
      <c r="JZF149" s="33"/>
      <c r="JZG149" s="33"/>
      <c r="JZH149" s="33"/>
      <c r="JZI149" s="33"/>
      <c r="JZJ149" s="33"/>
      <c r="JZK149" s="33"/>
      <c r="JZL149" s="33"/>
      <c r="JZM149" s="33"/>
      <c r="JZN149" s="33"/>
      <c r="JZO149" s="33"/>
      <c r="JZP149" s="33"/>
      <c r="JZQ149" s="33"/>
      <c r="JZR149" s="33"/>
      <c r="JZS149" s="33"/>
      <c r="JZT149" s="33"/>
      <c r="JZU149" s="33"/>
      <c r="JZV149" s="33"/>
      <c r="JZW149" s="33"/>
      <c r="JZX149" s="33"/>
      <c r="JZY149" s="33"/>
      <c r="JZZ149" s="33"/>
      <c r="KAA149" s="33"/>
      <c r="KAB149" s="33"/>
      <c r="KAC149" s="33"/>
      <c r="KAD149" s="33"/>
      <c r="KAE149" s="33"/>
      <c r="KAF149" s="33"/>
      <c r="KAG149" s="33"/>
      <c r="KAH149" s="33"/>
      <c r="KAI149" s="33"/>
      <c r="KAJ149" s="33"/>
      <c r="KAK149" s="33"/>
      <c r="KAL149" s="33"/>
      <c r="KAM149" s="33"/>
      <c r="KAN149" s="33"/>
      <c r="KAO149" s="33"/>
      <c r="KAP149" s="33"/>
      <c r="KAQ149" s="33"/>
      <c r="KAR149" s="33"/>
      <c r="KAS149" s="33"/>
      <c r="KAT149" s="33"/>
      <c r="KAU149" s="33"/>
      <c r="KAV149" s="33"/>
      <c r="KAW149" s="33"/>
      <c r="KAX149" s="33"/>
      <c r="KAY149" s="33"/>
      <c r="KAZ149" s="33"/>
      <c r="KBA149" s="33"/>
      <c r="KBB149" s="33"/>
      <c r="KBC149" s="33"/>
      <c r="KBD149" s="33"/>
      <c r="KBE149" s="33"/>
      <c r="KBF149" s="33"/>
      <c r="KBG149" s="33"/>
      <c r="KBH149" s="33"/>
      <c r="KBI149" s="33"/>
      <c r="KBJ149" s="33"/>
      <c r="KBK149" s="33"/>
      <c r="KBL149" s="33"/>
      <c r="KBM149" s="33"/>
      <c r="KBN149" s="33"/>
      <c r="KBO149" s="33"/>
      <c r="KBP149" s="33"/>
      <c r="KBQ149" s="33"/>
      <c r="KBR149" s="33"/>
      <c r="KBS149" s="33"/>
      <c r="KBT149" s="33"/>
      <c r="KBU149" s="33"/>
      <c r="KBV149" s="33"/>
      <c r="KBW149" s="33"/>
      <c r="KBX149" s="33"/>
      <c r="KBY149" s="33"/>
      <c r="KBZ149" s="33"/>
      <c r="KCA149" s="33"/>
      <c r="KCB149" s="33"/>
      <c r="KCC149" s="33"/>
      <c r="KCD149" s="33"/>
      <c r="KCE149" s="33"/>
      <c r="KCF149" s="33"/>
      <c r="KCG149" s="33"/>
      <c r="KCH149" s="33"/>
      <c r="KCI149" s="33"/>
      <c r="KCJ149" s="33"/>
      <c r="KCK149" s="33"/>
      <c r="KCL149" s="33"/>
      <c r="KCM149" s="33"/>
      <c r="KCN149" s="33"/>
      <c r="KCO149" s="33"/>
      <c r="KCP149" s="33"/>
      <c r="KCQ149" s="33"/>
      <c r="KCR149" s="33"/>
      <c r="KCS149" s="33"/>
      <c r="KCT149" s="33"/>
      <c r="KCU149" s="33"/>
      <c r="KCV149" s="33"/>
      <c r="KCW149" s="33"/>
      <c r="KCX149" s="33"/>
      <c r="KCY149" s="33"/>
      <c r="KCZ149" s="33"/>
      <c r="KDA149" s="33"/>
      <c r="KDB149" s="33"/>
      <c r="KDC149" s="33"/>
      <c r="KDD149" s="33"/>
      <c r="KDE149" s="33"/>
      <c r="KDF149" s="33"/>
      <c r="KDG149" s="33"/>
      <c r="KDH149" s="33"/>
      <c r="KDI149" s="33"/>
      <c r="KDJ149" s="33"/>
      <c r="KDK149" s="33"/>
      <c r="KDL149" s="33"/>
      <c r="KDM149" s="33"/>
      <c r="KDN149" s="33"/>
      <c r="KDO149" s="33"/>
      <c r="KDP149" s="33"/>
      <c r="KDQ149" s="33"/>
      <c r="KDR149" s="33"/>
      <c r="KDS149" s="33"/>
      <c r="KDT149" s="33"/>
      <c r="KDU149" s="33"/>
      <c r="KDV149" s="33"/>
      <c r="KDW149" s="33"/>
      <c r="KDX149" s="33"/>
      <c r="KDY149" s="33"/>
      <c r="KDZ149" s="33"/>
      <c r="KEA149" s="33"/>
      <c r="KEB149" s="33"/>
      <c r="KEC149" s="33"/>
      <c r="KED149" s="33"/>
      <c r="KEE149" s="33"/>
      <c r="KEF149" s="33"/>
      <c r="KEG149" s="33"/>
      <c r="KEH149" s="33"/>
      <c r="KEI149" s="33"/>
      <c r="KEJ149" s="33"/>
      <c r="KEK149" s="33"/>
      <c r="KEL149" s="33"/>
      <c r="KEM149" s="33"/>
      <c r="KEN149" s="33"/>
      <c r="KEO149" s="33"/>
      <c r="KEP149" s="33"/>
      <c r="KEQ149" s="33"/>
      <c r="KER149" s="33"/>
      <c r="KES149" s="33"/>
      <c r="KET149" s="33"/>
      <c r="KEU149" s="33"/>
      <c r="KEV149" s="33"/>
      <c r="KEW149" s="33"/>
      <c r="KEX149" s="33"/>
      <c r="KEY149" s="33"/>
      <c r="KEZ149" s="33"/>
      <c r="KFA149" s="33"/>
      <c r="KFB149" s="33"/>
      <c r="KFC149" s="33"/>
      <c r="KFD149" s="33"/>
      <c r="KFE149" s="33"/>
      <c r="KFF149" s="33"/>
      <c r="KFG149" s="33"/>
      <c r="KFH149" s="33"/>
      <c r="KFI149" s="33"/>
      <c r="KFJ149" s="33"/>
      <c r="KFK149" s="33"/>
      <c r="KFL149" s="33"/>
      <c r="KFM149" s="33"/>
      <c r="KFN149" s="33"/>
      <c r="KFO149" s="33"/>
      <c r="KFP149" s="33"/>
      <c r="KFQ149" s="33"/>
      <c r="KFR149" s="33"/>
      <c r="KFS149" s="33"/>
      <c r="KFT149" s="33"/>
      <c r="KFU149" s="33"/>
      <c r="KFV149" s="33"/>
      <c r="KFW149" s="33"/>
      <c r="KFX149" s="33"/>
      <c r="KFY149" s="33"/>
      <c r="KFZ149" s="33"/>
      <c r="KGA149" s="33"/>
      <c r="KGB149" s="33"/>
      <c r="KGC149" s="33"/>
      <c r="KGD149" s="33"/>
      <c r="KGE149" s="33"/>
      <c r="KGF149" s="33"/>
      <c r="KGG149" s="33"/>
      <c r="KGH149" s="33"/>
      <c r="KGI149" s="33"/>
      <c r="KGJ149" s="33"/>
      <c r="KGK149" s="33"/>
      <c r="KGL149" s="33"/>
      <c r="KGM149" s="33"/>
      <c r="KGN149" s="33"/>
      <c r="KGO149" s="33"/>
      <c r="KGP149" s="33"/>
      <c r="KGQ149" s="33"/>
      <c r="KGR149" s="33"/>
      <c r="KGS149" s="33"/>
      <c r="KGT149" s="33"/>
      <c r="KGU149" s="33"/>
      <c r="KGV149" s="33"/>
      <c r="KGW149" s="33"/>
      <c r="KGX149" s="33"/>
      <c r="KGY149" s="33"/>
      <c r="KGZ149" s="33"/>
      <c r="KHA149" s="33"/>
      <c r="KHB149" s="33"/>
      <c r="KHC149" s="33"/>
      <c r="KHD149" s="33"/>
      <c r="KHE149" s="33"/>
      <c r="KHF149" s="33"/>
      <c r="KHG149" s="33"/>
      <c r="KHH149" s="33"/>
      <c r="KHI149" s="33"/>
      <c r="KHJ149" s="33"/>
      <c r="KHK149" s="33"/>
      <c r="KHL149" s="33"/>
      <c r="KHM149" s="33"/>
      <c r="KHN149" s="33"/>
      <c r="KHO149" s="33"/>
      <c r="KHP149" s="33"/>
      <c r="KHQ149" s="33"/>
      <c r="KHR149" s="33"/>
      <c r="KHS149" s="33"/>
      <c r="KHT149" s="33"/>
      <c r="KHU149" s="33"/>
      <c r="KHV149" s="33"/>
      <c r="KHW149" s="33"/>
      <c r="KHX149" s="33"/>
      <c r="KHY149" s="33"/>
      <c r="KHZ149" s="33"/>
      <c r="KIA149" s="33"/>
      <c r="KIB149" s="33"/>
      <c r="KIC149" s="33"/>
      <c r="KID149" s="33"/>
      <c r="KIE149" s="33"/>
      <c r="KIF149" s="33"/>
      <c r="KIG149" s="33"/>
      <c r="KIH149" s="33"/>
      <c r="KII149" s="33"/>
      <c r="KIJ149" s="33"/>
      <c r="KIK149" s="33"/>
      <c r="KIL149" s="33"/>
      <c r="KIM149" s="33"/>
      <c r="KIN149" s="33"/>
      <c r="KIO149" s="33"/>
      <c r="KIP149" s="33"/>
      <c r="KIQ149" s="33"/>
      <c r="KIR149" s="33"/>
      <c r="KIS149" s="33"/>
      <c r="KIT149" s="33"/>
      <c r="KIU149" s="33"/>
      <c r="KIV149" s="33"/>
      <c r="KIW149" s="33"/>
      <c r="KIX149" s="33"/>
      <c r="KIY149" s="33"/>
      <c r="KIZ149" s="33"/>
      <c r="KJA149" s="33"/>
      <c r="KJB149" s="33"/>
      <c r="KJC149" s="33"/>
      <c r="KJD149" s="33"/>
      <c r="KJE149" s="33"/>
      <c r="KJF149" s="33"/>
      <c r="KJG149" s="33"/>
      <c r="KJH149" s="33"/>
      <c r="KJI149" s="33"/>
      <c r="KJJ149" s="33"/>
      <c r="KJK149" s="33"/>
      <c r="KJL149" s="33"/>
      <c r="KJM149" s="33"/>
      <c r="KJN149" s="33"/>
      <c r="KJO149" s="33"/>
      <c r="KJP149" s="33"/>
      <c r="KJQ149" s="33"/>
      <c r="KJR149" s="33"/>
      <c r="KJS149" s="33"/>
      <c r="KJT149" s="33"/>
      <c r="KJU149" s="33"/>
      <c r="KJV149" s="33"/>
      <c r="KJW149" s="33"/>
      <c r="KJX149" s="33"/>
      <c r="KJY149" s="33"/>
      <c r="KJZ149" s="33"/>
      <c r="KKA149" s="33"/>
      <c r="KKB149" s="33"/>
      <c r="KKC149" s="33"/>
      <c r="KKD149" s="33"/>
      <c r="KKE149" s="33"/>
      <c r="KKF149" s="33"/>
      <c r="KKG149" s="33"/>
      <c r="KKH149" s="33"/>
      <c r="KKI149" s="33"/>
      <c r="KKJ149" s="33"/>
      <c r="KKK149" s="33"/>
      <c r="KKL149" s="33"/>
      <c r="KKM149" s="33"/>
      <c r="KKN149" s="33"/>
      <c r="KKO149" s="33"/>
      <c r="KKP149" s="33"/>
      <c r="KKQ149" s="33"/>
      <c r="KKR149" s="33"/>
      <c r="KKS149" s="33"/>
      <c r="KKT149" s="33"/>
      <c r="KKU149" s="33"/>
      <c r="KKV149" s="33"/>
      <c r="KKW149" s="33"/>
      <c r="KKX149" s="33"/>
      <c r="KKY149" s="33"/>
      <c r="KKZ149" s="33"/>
      <c r="KLA149" s="33"/>
      <c r="KLB149" s="33"/>
      <c r="KLC149" s="33"/>
      <c r="KLD149" s="33"/>
      <c r="KLE149" s="33"/>
      <c r="KLF149" s="33"/>
      <c r="KLG149" s="33"/>
      <c r="KLH149" s="33"/>
      <c r="KLI149" s="33"/>
      <c r="KLJ149" s="33"/>
      <c r="KLK149" s="33"/>
      <c r="KLL149" s="33"/>
      <c r="KLM149" s="33"/>
      <c r="KLN149" s="33"/>
      <c r="KLO149" s="33"/>
      <c r="KLP149" s="33"/>
      <c r="KLQ149" s="33"/>
      <c r="KLR149" s="33"/>
      <c r="KLS149" s="33"/>
      <c r="KLT149" s="33"/>
      <c r="KLU149" s="33"/>
      <c r="KLV149" s="33"/>
      <c r="KLW149" s="33"/>
      <c r="KLX149" s="33"/>
      <c r="KLY149" s="33"/>
      <c r="KLZ149" s="33"/>
      <c r="KMA149" s="33"/>
      <c r="KMB149" s="33"/>
      <c r="KMC149" s="33"/>
      <c r="KMD149" s="33"/>
      <c r="KME149" s="33"/>
      <c r="KMF149" s="33"/>
      <c r="KMG149" s="33"/>
      <c r="KMH149" s="33"/>
      <c r="KMI149" s="33"/>
      <c r="KMJ149" s="33"/>
      <c r="KMK149" s="33"/>
      <c r="KML149" s="33"/>
      <c r="KMM149" s="33"/>
      <c r="KMN149" s="33"/>
      <c r="KMO149" s="33"/>
      <c r="KMP149" s="33"/>
      <c r="KMQ149" s="33"/>
      <c r="KMR149" s="33"/>
      <c r="KMS149" s="33"/>
      <c r="KMT149" s="33"/>
      <c r="KMU149" s="33"/>
      <c r="KMV149" s="33"/>
      <c r="KMW149" s="33"/>
      <c r="KMX149" s="33"/>
      <c r="KMY149" s="33"/>
      <c r="KMZ149" s="33"/>
      <c r="KNA149" s="33"/>
      <c r="KNB149" s="33"/>
      <c r="KNC149" s="33"/>
      <c r="KND149" s="33"/>
      <c r="KNE149" s="33"/>
      <c r="KNF149" s="33"/>
      <c r="KNG149" s="33"/>
      <c r="KNH149" s="33"/>
      <c r="KNI149" s="33"/>
      <c r="KNJ149" s="33"/>
      <c r="KNK149" s="33"/>
      <c r="KNL149" s="33"/>
      <c r="KNM149" s="33"/>
      <c r="KNN149" s="33"/>
      <c r="KNO149" s="33"/>
      <c r="KNP149" s="33"/>
      <c r="KNQ149" s="33"/>
      <c r="KNR149" s="33"/>
      <c r="KNS149" s="33"/>
      <c r="KNT149" s="33"/>
      <c r="KNU149" s="33"/>
      <c r="KNV149" s="33"/>
      <c r="KNW149" s="33"/>
      <c r="KNX149" s="33"/>
      <c r="KNY149" s="33"/>
      <c r="KNZ149" s="33"/>
      <c r="KOA149" s="33"/>
      <c r="KOB149" s="33"/>
      <c r="KOC149" s="33"/>
      <c r="KOD149" s="33"/>
      <c r="KOE149" s="33"/>
      <c r="KOF149" s="33"/>
      <c r="KOG149" s="33"/>
      <c r="KOH149" s="33"/>
      <c r="KOI149" s="33"/>
      <c r="KOJ149" s="33"/>
      <c r="KOK149" s="33"/>
      <c r="KOL149" s="33"/>
      <c r="KOM149" s="33"/>
      <c r="KON149" s="33"/>
      <c r="KOO149" s="33"/>
      <c r="KOP149" s="33"/>
      <c r="KOQ149" s="33"/>
      <c r="KOR149" s="33"/>
      <c r="KOS149" s="33"/>
      <c r="KOT149" s="33"/>
      <c r="KOU149" s="33"/>
      <c r="KOV149" s="33"/>
      <c r="KOW149" s="33"/>
      <c r="KOX149" s="33"/>
      <c r="KOY149" s="33"/>
      <c r="KOZ149" s="33"/>
      <c r="KPA149" s="33"/>
      <c r="KPB149" s="33"/>
      <c r="KPC149" s="33"/>
      <c r="KPD149" s="33"/>
      <c r="KPE149" s="33"/>
      <c r="KPF149" s="33"/>
      <c r="KPG149" s="33"/>
      <c r="KPH149" s="33"/>
      <c r="KPI149" s="33"/>
      <c r="KPJ149" s="33"/>
      <c r="KPK149" s="33"/>
      <c r="KPL149" s="33"/>
      <c r="KPM149" s="33"/>
      <c r="KPN149" s="33"/>
      <c r="KPO149" s="33"/>
      <c r="KPP149" s="33"/>
      <c r="KPQ149" s="33"/>
      <c r="KPR149" s="33"/>
      <c r="KPS149" s="33"/>
      <c r="KPT149" s="33"/>
      <c r="KPU149" s="33"/>
      <c r="KPV149" s="33"/>
      <c r="KPW149" s="33"/>
      <c r="KPX149" s="33"/>
      <c r="KPY149" s="33"/>
      <c r="KPZ149" s="33"/>
      <c r="KQA149" s="33"/>
      <c r="KQB149" s="33"/>
      <c r="KQC149" s="33"/>
      <c r="KQD149" s="33"/>
      <c r="KQE149" s="33"/>
      <c r="KQF149" s="33"/>
      <c r="KQG149" s="33"/>
      <c r="KQH149" s="33"/>
      <c r="KQI149" s="33"/>
      <c r="KQJ149" s="33"/>
      <c r="KQK149" s="33"/>
      <c r="KQL149" s="33"/>
      <c r="KQM149" s="33"/>
      <c r="KQN149" s="33"/>
      <c r="KQO149" s="33"/>
      <c r="KQP149" s="33"/>
      <c r="KQQ149" s="33"/>
      <c r="KQR149" s="33"/>
      <c r="KQS149" s="33"/>
      <c r="KQT149" s="33"/>
      <c r="KQU149" s="33"/>
      <c r="KQV149" s="33"/>
      <c r="KQW149" s="33"/>
      <c r="KQX149" s="33"/>
      <c r="KQY149" s="33"/>
      <c r="KQZ149" s="33"/>
      <c r="KRA149" s="33"/>
      <c r="KRB149" s="33"/>
      <c r="KRC149" s="33"/>
      <c r="KRD149" s="33"/>
      <c r="KRE149" s="33"/>
      <c r="KRF149" s="33"/>
      <c r="KRG149" s="33"/>
      <c r="KRH149" s="33"/>
      <c r="KRI149" s="33"/>
      <c r="KRJ149" s="33"/>
      <c r="KRK149" s="33"/>
      <c r="KRL149" s="33"/>
      <c r="KRM149" s="33"/>
      <c r="KRN149" s="33"/>
      <c r="KRO149" s="33"/>
      <c r="KRP149" s="33"/>
      <c r="KRQ149" s="33"/>
      <c r="KRR149" s="33"/>
      <c r="KRS149" s="33"/>
      <c r="KRT149" s="33"/>
      <c r="KRU149" s="33"/>
      <c r="KRV149" s="33"/>
      <c r="KRW149" s="33"/>
      <c r="KRX149" s="33"/>
      <c r="KRY149" s="33"/>
      <c r="KRZ149" s="33"/>
      <c r="KSA149" s="33"/>
      <c r="KSB149" s="33"/>
      <c r="KSC149" s="33"/>
      <c r="KSD149" s="33"/>
      <c r="KSE149" s="33"/>
      <c r="KSF149" s="33"/>
      <c r="KSG149" s="33"/>
      <c r="KSH149" s="33"/>
      <c r="KSI149" s="33"/>
      <c r="KSJ149" s="33"/>
      <c r="KSK149" s="33"/>
      <c r="KSL149" s="33"/>
      <c r="KSM149" s="33"/>
      <c r="KSN149" s="33"/>
      <c r="KSO149" s="33"/>
      <c r="KSP149" s="33"/>
      <c r="KSQ149" s="33"/>
      <c r="KSR149" s="33"/>
      <c r="KSS149" s="33"/>
      <c r="KST149" s="33"/>
      <c r="KSU149" s="33"/>
      <c r="KSV149" s="33"/>
      <c r="KSW149" s="33"/>
      <c r="KSX149" s="33"/>
      <c r="KSY149" s="33"/>
      <c r="KSZ149" s="33"/>
      <c r="KTA149" s="33"/>
      <c r="KTB149" s="33"/>
      <c r="KTC149" s="33"/>
      <c r="KTD149" s="33"/>
      <c r="KTE149" s="33"/>
      <c r="KTF149" s="33"/>
      <c r="KTG149" s="33"/>
      <c r="KTH149" s="33"/>
      <c r="KTI149" s="33"/>
      <c r="KTJ149" s="33"/>
      <c r="KTK149" s="33"/>
      <c r="KTL149" s="33"/>
      <c r="KTM149" s="33"/>
      <c r="KTN149" s="33"/>
      <c r="KTO149" s="33"/>
      <c r="KTP149" s="33"/>
      <c r="KTQ149" s="33"/>
      <c r="KTR149" s="33"/>
      <c r="KTS149" s="33"/>
      <c r="KTT149" s="33"/>
      <c r="KTU149" s="33"/>
      <c r="KTV149" s="33"/>
      <c r="KTW149" s="33"/>
      <c r="KTX149" s="33"/>
      <c r="KTY149" s="33"/>
      <c r="KTZ149" s="33"/>
      <c r="KUA149" s="33"/>
      <c r="KUB149" s="33"/>
      <c r="KUC149" s="33"/>
      <c r="KUD149" s="33"/>
      <c r="KUE149" s="33"/>
      <c r="KUF149" s="33"/>
      <c r="KUG149" s="33"/>
      <c r="KUH149" s="33"/>
      <c r="KUI149" s="33"/>
      <c r="KUJ149" s="33"/>
      <c r="KUK149" s="33"/>
      <c r="KUL149" s="33"/>
      <c r="KUM149" s="33"/>
      <c r="KUN149" s="33"/>
      <c r="KUO149" s="33"/>
      <c r="KUP149" s="33"/>
      <c r="KUQ149" s="33"/>
      <c r="KUR149" s="33"/>
      <c r="KUS149" s="33"/>
      <c r="KUT149" s="33"/>
      <c r="KUU149" s="33"/>
      <c r="KUV149" s="33"/>
      <c r="KUW149" s="33"/>
      <c r="KUX149" s="33"/>
      <c r="KUY149" s="33"/>
      <c r="KUZ149" s="33"/>
      <c r="KVA149" s="33"/>
      <c r="KVB149" s="33"/>
      <c r="KVC149" s="33"/>
      <c r="KVD149" s="33"/>
      <c r="KVE149" s="33"/>
      <c r="KVF149" s="33"/>
      <c r="KVG149" s="33"/>
      <c r="KVH149" s="33"/>
      <c r="KVI149" s="33"/>
      <c r="KVJ149" s="33"/>
      <c r="KVK149" s="33"/>
      <c r="KVL149" s="33"/>
      <c r="KVM149" s="33"/>
      <c r="KVN149" s="33"/>
      <c r="KVO149" s="33"/>
      <c r="KVP149" s="33"/>
      <c r="KVQ149" s="33"/>
      <c r="KVR149" s="33"/>
      <c r="KVS149" s="33"/>
      <c r="KVT149" s="33"/>
      <c r="KVU149" s="33"/>
      <c r="KVV149" s="33"/>
      <c r="KVW149" s="33"/>
      <c r="KVX149" s="33"/>
      <c r="KVY149" s="33"/>
      <c r="KVZ149" s="33"/>
      <c r="KWA149" s="33"/>
      <c r="KWB149" s="33"/>
      <c r="KWC149" s="33"/>
      <c r="KWD149" s="33"/>
      <c r="KWE149" s="33"/>
      <c r="KWF149" s="33"/>
      <c r="KWG149" s="33"/>
      <c r="KWH149" s="33"/>
      <c r="KWI149" s="33"/>
      <c r="KWJ149" s="33"/>
      <c r="KWK149" s="33"/>
      <c r="KWL149" s="33"/>
      <c r="KWM149" s="33"/>
      <c r="KWN149" s="33"/>
      <c r="KWO149" s="33"/>
      <c r="KWP149" s="33"/>
      <c r="KWQ149" s="33"/>
      <c r="KWR149" s="33"/>
      <c r="KWS149" s="33"/>
      <c r="KWT149" s="33"/>
      <c r="KWU149" s="33"/>
      <c r="KWV149" s="33"/>
      <c r="KWW149" s="33"/>
      <c r="KWX149" s="33"/>
      <c r="KWY149" s="33"/>
      <c r="KWZ149" s="33"/>
      <c r="KXA149" s="33"/>
      <c r="KXB149" s="33"/>
      <c r="KXC149" s="33"/>
      <c r="KXD149" s="33"/>
      <c r="KXE149" s="33"/>
      <c r="KXF149" s="33"/>
      <c r="KXG149" s="33"/>
      <c r="KXH149" s="33"/>
      <c r="KXI149" s="33"/>
      <c r="KXJ149" s="33"/>
      <c r="KXK149" s="33"/>
      <c r="KXL149" s="33"/>
      <c r="KXM149" s="33"/>
      <c r="KXN149" s="33"/>
      <c r="KXO149" s="33"/>
      <c r="KXP149" s="33"/>
      <c r="KXQ149" s="33"/>
      <c r="KXR149" s="33"/>
      <c r="KXS149" s="33"/>
      <c r="KXT149" s="33"/>
      <c r="KXU149" s="33"/>
      <c r="KXV149" s="33"/>
      <c r="KXW149" s="33"/>
      <c r="KXX149" s="33"/>
      <c r="KXY149" s="33"/>
      <c r="KXZ149" s="33"/>
      <c r="KYA149" s="33"/>
      <c r="KYB149" s="33"/>
      <c r="KYC149" s="33"/>
      <c r="KYD149" s="33"/>
      <c r="KYE149" s="33"/>
      <c r="KYF149" s="33"/>
      <c r="KYG149" s="33"/>
      <c r="KYH149" s="33"/>
      <c r="KYI149" s="33"/>
      <c r="KYJ149" s="33"/>
      <c r="KYK149" s="33"/>
      <c r="KYL149" s="33"/>
      <c r="KYM149" s="33"/>
      <c r="KYN149" s="33"/>
      <c r="KYO149" s="33"/>
      <c r="KYP149" s="33"/>
      <c r="KYQ149" s="33"/>
      <c r="KYR149" s="33"/>
      <c r="KYS149" s="33"/>
      <c r="KYT149" s="33"/>
      <c r="KYU149" s="33"/>
      <c r="KYV149" s="33"/>
      <c r="KYW149" s="33"/>
      <c r="KYX149" s="33"/>
      <c r="KYY149" s="33"/>
      <c r="KYZ149" s="33"/>
      <c r="KZA149" s="33"/>
      <c r="KZB149" s="33"/>
      <c r="KZC149" s="33"/>
      <c r="KZD149" s="33"/>
      <c r="KZE149" s="33"/>
      <c r="KZF149" s="33"/>
      <c r="KZG149" s="33"/>
      <c r="KZH149" s="33"/>
      <c r="KZI149" s="33"/>
      <c r="KZJ149" s="33"/>
      <c r="KZK149" s="33"/>
      <c r="KZL149" s="33"/>
      <c r="KZM149" s="33"/>
      <c r="KZN149" s="33"/>
      <c r="KZO149" s="33"/>
      <c r="KZP149" s="33"/>
      <c r="KZQ149" s="33"/>
      <c r="KZR149" s="33"/>
      <c r="KZS149" s="33"/>
      <c r="KZT149" s="33"/>
      <c r="KZU149" s="33"/>
      <c r="KZV149" s="33"/>
      <c r="KZW149" s="33"/>
      <c r="KZX149" s="33"/>
      <c r="KZY149" s="33"/>
      <c r="KZZ149" s="33"/>
      <c r="LAA149" s="33"/>
      <c r="LAB149" s="33"/>
      <c r="LAC149" s="33"/>
      <c r="LAD149" s="33"/>
      <c r="LAE149" s="33"/>
      <c r="LAF149" s="33"/>
      <c r="LAG149" s="33"/>
      <c r="LAH149" s="33"/>
      <c r="LAI149" s="33"/>
      <c r="LAJ149" s="33"/>
      <c r="LAK149" s="33"/>
      <c r="LAL149" s="33"/>
      <c r="LAM149" s="33"/>
      <c r="LAN149" s="33"/>
      <c r="LAO149" s="33"/>
      <c r="LAP149" s="33"/>
      <c r="LAQ149" s="33"/>
      <c r="LAR149" s="33"/>
      <c r="LAS149" s="33"/>
      <c r="LAT149" s="33"/>
      <c r="LAU149" s="33"/>
      <c r="LAV149" s="33"/>
      <c r="LAW149" s="33"/>
      <c r="LAX149" s="33"/>
      <c r="LAY149" s="33"/>
      <c r="LAZ149" s="33"/>
      <c r="LBA149" s="33"/>
      <c r="LBB149" s="33"/>
      <c r="LBC149" s="33"/>
      <c r="LBD149" s="33"/>
      <c r="LBE149" s="33"/>
      <c r="LBF149" s="33"/>
      <c r="LBG149" s="33"/>
      <c r="LBH149" s="33"/>
      <c r="LBI149" s="33"/>
      <c r="LBJ149" s="33"/>
      <c r="LBK149" s="33"/>
      <c r="LBL149" s="33"/>
      <c r="LBM149" s="33"/>
      <c r="LBN149" s="33"/>
      <c r="LBO149" s="33"/>
      <c r="LBP149" s="33"/>
      <c r="LBQ149" s="33"/>
      <c r="LBR149" s="33"/>
      <c r="LBS149" s="33"/>
      <c r="LBT149" s="33"/>
      <c r="LBU149" s="33"/>
      <c r="LBV149" s="33"/>
      <c r="LBW149" s="33"/>
      <c r="LBX149" s="33"/>
      <c r="LBY149" s="33"/>
      <c r="LBZ149" s="33"/>
      <c r="LCA149" s="33"/>
      <c r="LCB149" s="33"/>
      <c r="LCC149" s="33"/>
      <c r="LCD149" s="33"/>
      <c r="LCE149" s="33"/>
      <c r="LCF149" s="33"/>
      <c r="LCG149" s="33"/>
      <c r="LCH149" s="33"/>
      <c r="LCI149" s="33"/>
      <c r="LCJ149" s="33"/>
      <c r="LCK149" s="33"/>
      <c r="LCL149" s="33"/>
      <c r="LCM149" s="33"/>
      <c r="LCN149" s="33"/>
      <c r="LCO149" s="33"/>
      <c r="LCP149" s="33"/>
      <c r="LCQ149" s="33"/>
      <c r="LCR149" s="33"/>
      <c r="LCS149" s="33"/>
      <c r="LCT149" s="33"/>
      <c r="LCU149" s="33"/>
      <c r="LCV149" s="33"/>
      <c r="LCW149" s="33"/>
      <c r="LCX149" s="33"/>
      <c r="LCY149" s="33"/>
      <c r="LCZ149" s="33"/>
      <c r="LDA149" s="33"/>
      <c r="LDB149" s="33"/>
      <c r="LDC149" s="33"/>
      <c r="LDD149" s="33"/>
      <c r="LDE149" s="33"/>
      <c r="LDF149" s="33"/>
      <c r="LDG149" s="33"/>
      <c r="LDH149" s="33"/>
      <c r="LDI149" s="33"/>
      <c r="LDJ149" s="33"/>
      <c r="LDK149" s="33"/>
      <c r="LDL149" s="33"/>
      <c r="LDM149" s="33"/>
      <c r="LDN149" s="33"/>
      <c r="LDO149" s="33"/>
      <c r="LDP149" s="33"/>
      <c r="LDQ149" s="33"/>
      <c r="LDR149" s="33"/>
      <c r="LDS149" s="33"/>
      <c r="LDT149" s="33"/>
      <c r="LDU149" s="33"/>
      <c r="LDV149" s="33"/>
      <c r="LDW149" s="33"/>
      <c r="LDX149" s="33"/>
      <c r="LDY149" s="33"/>
      <c r="LDZ149" s="33"/>
      <c r="LEA149" s="33"/>
      <c r="LEB149" s="33"/>
      <c r="LEC149" s="33"/>
      <c r="LED149" s="33"/>
      <c r="LEE149" s="33"/>
      <c r="LEF149" s="33"/>
      <c r="LEG149" s="33"/>
      <c r="LEH149" s="33"/>
      <c r="LEI149" s="33"/>
      <c r="LEJ149" s="33"/>
      <c r="LEK149" s="33"/>
      <c r="LEL149" s="33"/>
      <c r="LEM149" s="33"/>
      <c r="LEN149" s="33"/>
      <c r="LEO149" s="33"/>
      <c r="LEP149" s="33"/>
      <c r="LEQ149" s="33"/>
      <c r="LER149" s="33"/>
      <c r="LES149" s="33"/>
      <c r="LET149" s="33"/>
      <c r="LEU149" s="33"/>
      <c r="LEV149" s="33"/>
      <c r="LEW149" s="33"/>
      <c r="LEX149" s="33"/>
      <c r="LEY149" s="33"/>
      <c r="LEZ149" s="33"/>
      <c r="LFA149" s="33"/>
      <c r="LFB149" s="33"/>
      <c r="LFC149" s="33"/>
      <c r="LFD149" s="33"/>
      <c r="LFE149" s="33"/>
      <c r="LFF149" s="33"/>
      <c r="LFG149" s="33"/>
      <c r="LFH149" s="33"/>
      <c r="LFI149" s="33"/>
      <c r="LFJ149" s="33"/>
      <c r="LFK149" s="33"/>
      <c r="LFL149" s="33"/>
      <c r="LFM149" s="33"/>
      <c r="LFN149" s="33"/>
      <c r="LFO149" s="33"/>
      <c r="LFP149" s="33"/>
      <c r="LFQ149" s="33"/>
      <c r="LFR149" s="33"/>
      <c r="LFS149" s="33"/>
      <c r="LFT149" s="33"/>
      <c r="LFU149" s="33"/>
      <c r="LFV149" s="33"/>
      <c r="LFW149" s="33"/>
      <c r="LFX149" s="33"/>
      <c r="LFY149" s="33"/>
      <c r="LFZ149" s="33"/>
      <c r="LGA149" s="33"/>
      <c r="LGB149" s="33"/>
      <c r="LGC149" s="33"/>
      <c r="LGD149" s="33"/>
      <c r="LGE149" s="33"/>
      <c r="LGF149" s="33"/>
      <c r="LGG149" s="33"/>
      <c r="LGH149" s="33"/>
      <c r="LGI149" s="33"/>
      <c r="LGJ149" s="33"/>
      <c r="LGK149" s="33"/>
      <c r="LGL149" s="33"/>
      <c r="LGM149" s="33"/>
      <c r="LGN149" s="33"/>
      <c r="LGO149" s="33"/>
      <c r="LGP149" s="33"/>
      <c r="LGQ149" s="33"/>
      <c r="LGR149" s="33"/>
      <c r="LGS149" s="33"/>
      <c r="LGT149" s="33"/>
      <c r="LGU149" s="33"/>
      <c r="LGV149" s="33"/>
      <c r="LGW149" s="33"/>
      <c r="LGX149" s="33"/>
      <c r="LGY149" s="33"/>
      <c r="LGZ149" s="33"/>
      <c r="LHA149" s="33"/>
      <c r="LHB149" s="33"/>
      <c r="LHC149" s="33"/>
      <c r="LHD149" s="33"/>
      <c r="LHE149" s="33"/>
      <c r="LHF149" s="33"/>
      <c r="LHG149" s="33"/>
      <c r="LHH149" s="33"/>
      <c r="LHI149" s="33"/>
      <c r="LHJ149" s="33"/>
      <c r="LHK149" s="33"/>
      <c r="LHL149" s="33"/>
      <c r="LHM149" s="33"/>
      <c r="LHN149" s="33"/>
      <c r="LHO149" s="33"/>
      <c r="LHP149" s="33"/>
      <c r="LHQ149" s="33"/>
      <c r="LHR149" s="33"/>
      <c r="LHS149" s="33"/>
      <c r="LHT149" s="33"/>
      <c r="LHU149" s="33"/>
      <c r="LHV149" s="33"/>
      <c r="LHW149" s="33"/>
      <c r="LHX149" s="33"/>
      <c r="LHY149" s="33"/>
      <c r="LHZ149" s="33"/>
      <c r="LIA149" s="33"/>
      <c r="LIB149" s="33"/>
      <c r="LIC149" s="33"/>
      <c r="LID149" s="33"/>
      <c r="LIE149" s="33"/>
      <c r="LIF149" s="33"/>
      <c r="LIG149" s="33"/>
      <c r="LIH149" s="33"/>
      <c r="LII149" s="33"/>
      <c r="LIJ149" s="33"/>
      <c r="LIK149" s="33"/>
      <c r="LIL149" s="33"/>
      <c r="LIM149" s="33"/>
      <c r="LIN149" s="33"/>
      <c r="LIO149" s="33"/>
      <c r="LIP149" s="33"/>
      <c r="LIQ149" s="33"/>
      <c r="LIR149" s="33"/>
      <c r="LIS149" s="33"/>
      <c r="LIT149" s="33"/>
      <c r="LIU149" s="33"/>
      <c r="LIV149" s="33"/>
      <c r="LIW149" s="33"/>
      <c r="LIX149" s="33"/>
      <c r="LIY149" s="33"/>
      <c r="LIZ149" s="33"/>
      <c r="LJA149" s="33"/>
      <c r="LJB149" s="33"/>
      <c r="LJC149" s="33"/>
      <c r="LJD149" s="33"/>
      <c r="LJE149" s="33"/>
      <c r="LJF149" s="33"/>
      <c r="LJG149" s="33"/>
      <c r="LJH149" s="33"/>
      <c r="LJI149" s="33"/>
      <c r="LJJ149" s="33"/>
      <c r="LJK149" s="33"/>
      <c r="LJL149" s="33"/>
      <c r="LJM149" s="33"/>
      <c r="LJN149" s="33"/>
      <c r="LJO149" s="33"/>
      <c r="LJP149" s="33"/>
      <c r="LJQ149" s="33"/>
      <c r="LJR149" s="33"/>
      <c r="LJS149" s="33"/>
      <c r="LJT149" s="33"/>
      <c r="LJU149" s="33"/>
      <c r="LJV149" s="33"/>
      <c r="LJW149" s="33"/>
      <c r="LJX149" s="33"/>
      <c r="LJY149" s="33"/>
      <c r="LJZ149" s="33"/>
      <c r="LKA149" s="33"/>
      <c r="LKB149" s="33"/>
      <c r="LKC149" s="33"/>
      <c r="LKD149" s="33"/>
      <c r="LKE149" s="33"/>
      <c r="LKF149" s="33"/>
      <c r="LKG149" s="33"/>
      <c r="LKH149" s="33"/>
      <c r="LKI149" s="33"/>
      <c r="LKJ149" s="33"/>
      <c r="LKK149" s="33"/>
      <c r="LKL149" s="33"/>
      <c r="LKM149" s="33"/>
      <c r="LKN149" s="33"/>
      <c r="LKO149" s="33"/>
      <c r="LKP149" s="33"/>
      <c r="LKQ149" s="33"/>
      <c r="LKR149" s="33"/>
      <c r="LKS149" s="33"/>
      <c r="LKT149" s="33"/>
      <c r="LKU149" s="33"/>
      <c r="LKV149" s="33"/>
      <c r="LKW149" s="33"/>
      <c r="LKX149" s="33"/>
      <c r="LKY149" s="33"/>
      <c r="LKZ149" s="33"/>
      <c r="LLA149" s="33"/>
      <c r="LLB149" s="33"/>
      <c r="LLC149" s="33"/>
      <c r="LLD149" s="33"/>
      <c r="LLE149" s="33"/>
      <c r="LLF149" s="33"/>
      <c r="LLG149" s="33"/>
      <c r="LLH149" s="33"/>
      <c r="LLI149" s="33"/>
      <c r="LLJ149" s="33"/>
      <c r="LLK149" s="33"/>
      <c r="LLL149" s="33"/>
      <c r="LLM149" s="33"/>
      <c r="LLN149" s="33"/>
      <c r="LLO149" s="33"/>
      <c r="LLP149" s="33"/>
      <c r="LLQ149" s="33"/>
      <c r="LLR149" s="33"/>
      <c r="LLS149" s="33"/>
      <c r="LLT149" s="33"/>
      <c r="LLU149" s="33"/>
      <c r="LLV149" s="33"/>
      <c r="LLW149" s="33"/>
      <c r="LLX149" s="33"/>
      <c r="LLY149" s="33"/>
      <c r="LLZ149" s="33"/>
      <c r="LMA149" s="33"/>
      <c r="LMB149" s="33"/>
      <c r="LMC149" s="33"/>
      <c r="LMD149" s="33"/>
      <c r="LME149" s="33"/>
      <c r="LMF149" s="33"/>
      <c r="LMG149" s="33"/>
      <c r="LMH149" s="33"/>
      <c r="LMI149" s="33"/>
      <c r="LMJ149" s="33"/>
      <c r="LMK149" s="33"/>
      <c r="LML149" s="33"/>
      <c r="LMM149" s="33"/>
      <c r="LMN149" s="33"/>
      <c r="LMO149" s="33"/>
      <c r="LMP149" s="33"/>
      <c r="LMQ149" s="33"/>
      <c r="LMR149" s="33"/>
      <c r="LMS149" s="33"/>
      <c r="LMT149" s="33"/>
      <c r="LMU149" s="33"/>
      <c r="LMV149" s="33"/>
      <c r="LMW149" s="33"/>
      <c r="LMX149" s="33"/>
      <c r="LMY149" s="33"/>
      <c r="LMZ149" s="33"/>
      <c r="LNA149" s="33"/>
      <c r="LNB149" s="33"/>
      <c r="LNC149" s="33"/>
      <c r="LND149" s="33"/>
      <c r="LNE149" s="33"/>
      <c r="LNF149" s="33"/>
      <c r="LNG149" s="33"/>
      <c r="LNH149" s="33"/>
      <c r="LNI149" s="33"/>
      <c r="LNJ149" s="33"/>
      <c r="LNK149" s="33"/>
      <c r="LNL149" s="33"/>
      <c r="LNM149" s="33"/>
      <c r="LNN149" s="33"/>
      <c r="LNO149" s="33"/>
      <c r="LNP149" s="33"/>
      <c r="LNQ149" s="33"/>
      <c r="LNR149" s="33"/>
      <c r="LNS149" s="33"/>
      <c r="LNT149" s="33"/>
      <c r="LNU149" s="33"/>
      <c r="LNV149" s="33"/>
      <c r="LNW149" s="33"/>
      <c r="LNX149" s="33"/>
      <c r="LNY149" s="33"/>
      <c r="LNZ149" s="33"/>
      <c r="LOA149" s="33"/>
      <c r="LOB149" s="33"/>
      <c r="LOC149" s="33"/>
      <c r="LOD149" s="33"/>
      <c r="LOE149" s="33"/>
      <c r="LOF149" s="33"/>
      <c r="LOG149" s="33"/>
      <c r="LOH149" s="33"/>
      <c r="LOI149" s="33"/>
      <c r="LOJ149" s="33"/>
      <c r="LOK149" s="33"/>
      <c r="LOL149" s="33"/>
      <c r="LOM149" s="33"/>
      <c r="LON149" s="33"/>
      <c r="LOO149" s="33"/>
      <c r="LOP149" s="33"/>
      <c r="LOQ149" s="33"/>
      <c r="LOR149" s="33"/>
      <c r="LOS149" s="33"/>
      <c r="LOT149" s="33"/>
      <c r="LOU149" s="33"/>
      <c r="LOV149" s="33"/>
      <c r="LOW149" s="33"/>
      <c r="LOX149" s="33"/>
      <c r="LOY149" s="33"/>
      <c r="LOZ149" s="33"/>
      <c r="LPA149" s="33"/>
      <c r="LPB149" s="33"/>
      <c r="LPC149" s="33"/>
      <c r="LPD149" s="33"/>
      <c r="LPE149" s="33"/>
      <c r="LPF149" s="33"/>
      <c r="LPG149" s="33"/>
      <c r="LPH149" s="33"/>
      <c r="LPI149" s="33"/>
      <c r="LPJ149" s="33"/>
      <c r="LPK149" s="33"/>
      <c r="LPL149" s="33"/>
      <c r="LPM149" s="33"/>
      <c r="LPN149" s="33"/>
      <c r="LPO149" s="33"/>
      <c r="LPP149" s="33"/>
      <c r="LPQ149" s="33"/>
      <c r="LPR149" s="33"/>
      <c r="LPS149" s="33"/>
      <c r="LPT149" s="33"/>
      <c r="LPU149" s="33"/>
      <c r="LPV149" s="33"/>
      <c r="LPW149" s="33"/>
      <c r="LPX149" s="33"/>
      <c r="LPY149" s="33"/>
      <c r="LPZ149" s="33"/>
      <c r="LQA149" s="33"/>
      <c r="LQB149" s="33"/>
      <c r="LQC149" s="33"/>
      <c r="LQD149" s="33"/>
      <c r="LQE149" s="33"/>
      <c r="LQF149" s="33"/>
      <c r="LQG149" s="33"/>
      <c r="LQH149" s="33"/>
      <c r="LQI149" s="33"/>
      <c r="LQJ149" s="33"/>
      <c r="LQK149" s="33"/>
      <c r="LQL149" s="33"/>
      <c r="LQM149" s="33"/>
      <c r="LQN149" s="33"/>
      <c r="LQO149" s="33"/>
      <c r="LQP149" s="33"/>
      <c r="LQQ149" s="33"/>
      <c r="LQR149" s="33"/>
      <c r="LQS149" s="33"/>
      <c r="LQT149" s="33"/>
      <c r="LQU149" s="33"/>
      <c r="LQV149" s="33"/>
      <c r="LQW149" s="33"/>
      <c r="LQX149" s="33"/>
      <c r="LQY149" s="33"/>
      <c r="LQZ149" s="33"/>
      <c r="LRA149" s="33"/>
      <c r="LRB149" s="33"/>
      <c r="LRC149" s="33"/>
      <c r="LRD149" s="33"/>
      <c r="LRE149" s="33"/>
      <c r="LRF149" s="33"/>
      <c r="LRG149" s="33"/>
      <c r="LRH149" s="33"/>
      <c r="LRI149" s="33"/>
      <c r="LRJ149" s="33"/>
      <c r="LRK149" s="33"/>
      <c r="LRL149" s="33"/>
      <c r="LRM149" s="33"/>
      <c r="LRN149" s="33"/>
      <c r="LRO149" s="33"/>
      <c r="LRP149" s="33"/>
      <c r="LRQ149" s="33"/>
      <c r="LRR149" s="33"/>
      <c r="LRS149" s="33"/>
      <c r="LRT149" s="33"/>
      <c r="LRU149" s="33"/>
      <c r="LRV149" s="33"/>
      <c r="LRW149" s="33"/>
      <c r="LRX149" s="33"/>
      <c r="LRY149" s="33"/>
      <c r="LRZ149" s="33"/>
      <c r="LSA149" s="33"/>
      <c r="LSB149" s="33"/>
      <c r="LSC149" s="33"/>
      <c r="LSD149" s="33"/>
      <c r="LSE149" s="33"/>
      <c r="LSF149" s="33"/>
      <c r="LSG149" s="33"/>
      <c r="LSH149" s="33"/>
      <c r="LSI149" s="33"/>
      <c r="LSJ149" s="33"/>
      <c r="LSK149" s="33"/>
      <c r="LSL149" s="33"/>
      <c r="LSM149" s="33"/>
      <c r="LSN149" s="33"/>
      <c r="LSO149" s="33"/>
      <c r="LSP149" s="33"/>
      <c r="LSQ149" s="33"/>
      <c r="LSR149" s="33"/>
      <c r="LSS149" s="33"/>
      <c r="LST149" s="33"/>
      <c r="LSU149" s="33"/>
      <c r="LSV149" s="33"/>
      <c r="LSW149" s="33"/>
      <c r="LSX149" s="33"/>
      <c r="LSY149" s="33"/>
      <c r="LSZ149" s="33"/>
      <c r="LTA149" s="33"/>
      <c r="LTB149" s="33"/>
      <c r="LTC149" s="33"/>
      <c r="LTD149" s="33"/>
      <c r="LTE149" s="33"/>
      <c r="LTF149" s="33"/>
      <c r="LTG149" s="33"/>
      <c r="LTH149" s="33"/>
      <c r="LTI149" s="33"/>
      <c r="LTJ149" s="33"/>
      <c r="LTK149" s="33"/>
      <c r="LTL149" s="33"/>
      <c r="LTM149" s="33"/>
      <c r="LTN149" s="33"/>
      <c r="LTO149" s="33"/>
      <c r="LTP149" s="33"/>
      <c r="LTQ149" s="33"/>
      <c r="LTR149" s="33"/>
      <c r="LTS149" s="33"/>
      <c r="LTT149" s="33"/>
      <c r="LTU149" s="33"/>
      <c r="LTV149" s="33"/>
      <c r="LTW149" s="33"/>
      <c r="LTX149" s="33"/>
      <c r="LTY149" s="33"/>
      <c r="LTZ149" s="33"/>
      <c r="LUA149" s="33"/>
      <c r="LUB149" s="33"/>
      <c r="LUC149" s="33"/>
      <c r="LUD149" s="33"/>
      <c r="LUE149" s="33"/>
      <c r="LUF149" s="33"/>
      <c r="LUG149" s="33"/>
      <c r="LUH149" s="33"/>
      <c r="LUI149" s="33"/>
      <c r="LUJ149" s="33"/>
      <c r="LUK149" s="33"/>
      <c r="LUL149" s="33"/>
      <c r="LUM149" s="33"/>
      <c r="LUN149" s="33"/>
      <c r="LUO149" s="33"/>
      <c r="LUP149" s="33"/>
      <c r="LUQ149" s="33"/>
      <c r="LUR149" s="33"/>
      <c r="LUS149" s="33"/>
      <c r="LUT149" s="33"/>
      <c r="LUU149" s="33"/>
      <c r="LUV149" s="33"/>
      <c r="LUW149" s="33"/>
      <c r="LUX149" s="33"/>
      <c r="LUY149" s="33"/>
      <c r="LUZ149" s="33"/>
      <c r="LVA149" s="33"/>
      <c r="LVB149" s="33"/>
      <c r="LVC149" s="33"/>
      <c r="LVD149" s="33"/>
      <c r="LVE149" s="33"/>
      <c r="LVF149" s="33"/>
      <c r="LVG149" s="33"/>
      <c r="LVH149" s="33"/>
      <c r="LVI149" s="33"/>
      <c r="LVJ149" s="33"/>
      <c r="LVK149" s="33"/>
      <c r="LVL149" s="33"/>
      <c r="LVM149" s="33"/>
      <c r="LVN149" s="33"/>
      <c r="LVO149" s="33"/>
      <c r="LVP149" s="33"/>
      <c r="LVQ149" s="33"/>
      <c r="LVR149" s="33"/>
      <c r="LVS149" s="33"/>
      <c r="LVT149" s="33"/>
      <c r="LVU149" s="33"/>
      <c r="LVV149" s="33"/>
      <c r="LVW149" s="33"/>
      <c r="LVX149" s="33"/>
      <c r="LVY149" s="33"/>
      <c r="LVZ149" s="33"/>
      <c r="LWA149" s="33"/>
      <c r="LWB149" s="33"/>
      <c r="LWC149" s="33"/>
      <c r="LWD149" s="33"/>
      <c r="LWE149" s="33"/>
      <c r="LWF149" s="33"/>
      <c r="LWG149" s="33"/>
      <c r="LWH149" s="33"/>
      <c r="LWI149" s="33"/>
      <c r="LWJ149" s="33"/>
      <c r="LWK149" s="33"/>
      <c r="LWL149" s="33"/>
      <c r="LWM149" s="33"/>
      <c r="LWN149" s="33"/>
      <c r="LWO149" s="33"/>
      <c r="LWP149" s="33"/>
      <c r="LWQ149" s="33"/>
      <c r="LWR149" s="33"/>
      <c r="LWS149" s="33"/>
      <c r="LWT149" s="33"/>
      <c r="LWU149" s="33"/>
      <c r="LWV149" s="33"/>
      <c r="LWW149" s="33"/>
      <c r="LWX149" s="33"/>
      <c r="LWY149" s="33"/>
      <c r="LWZ149" s="33"/>
      <c r="LXA149" s="33"/>
      <c r="LXB149" s="33"/>
      <c r="LXC149" s="33"/>
      <c r="LXD149" s="33"/>
      <c r="LXE149" s="33"/>
      <c r="LXF149" s="33"/>
      <c r="LXG149" s="33"/>
      <c r="LXH149" s="33"/>
      <c r="LXI149" s="33"/>
      <c r="LXJ149" s="33"/>
      <c r="LXK149" s="33"/>
      <c r="LXL149" s="33"/>
      <c r="LXM149" s="33"/>
      <c r="LXN149" s="33"/>
      <c r="LXO149" s="33"/>
      <c r="LXP149" s="33"/>
      <c r="LXQ149" s="33"/>
      <c r="LXR149" s="33"/>
      <c r="LXS149" s="33"/>
      <c r="LXT149" s="33"/>
      <c r="LXU149" s="33"/>
      <c r="LXV149" s="33"/>
      <c r="LXW149" s="33"/>
      <c r="LXX149" s="33"/>
      <c r="LXY149" s="33"/>
      <c r="LXZ149" s="33"/>
      <c r="LYA149" s="33"/>
      <c r="LYB149" s="33"/>
      <c r="LYC149" s="33"/>
      <c r="LYD149" s="33"/>
      <c r="LYE149" s="33"/>
      <c r="LYF149" s="33"/>
      <c r="LYG149" s="33"/>
      <c r="LYH149" s="33"/>
      <c r="LYI149" s="33"/>
      <c r="LYJ149" s="33"/>
      <c r="LYK149" s="33"/>
      <c r="LYL149" s="33"/>
      <c r="LYM149" s="33"/>
      <c r="LYN149" s="33"/>
      <c r="LYO149" s="33"/>
      <c r="LYP149" s="33"/>
      <c r="LYQ149" s="33"/>
      <c r="LYR149" s="33"/>
      <c r="LYS149" s="33"/>
      <c r="LYT149" s="33"/>
      <c r="LYU149" s="33"/>
      <c r="LYV149" s="33"/>
      <c r="LYW149" s="33"/>
      <c r="LYX149" s="33"/>
      <c r="LYY149" s="33"/>
      <c r="LYZ149" s="33"/>
      <c r="LZA149" s="33"/>
      <c r="LZB149" s="33"/>
      <c r="LZC149" s="33"/>
      <c r="LZD149" s="33"/>
      <c r="LZE149" s="33"/>
      <c r="LZF149" s="33"/>
      <c r="LZG149" s="33"/>
      <c r="LZH149" s="33"/>
      <c r="LZI149" s="33"/>
      <c r="LZJ149" s="33"/>
      <c r="LZK149" s="33"/>
      <c r="LZL149" s="33"/>
      <c r="LZM149" s="33"/>
      <c r="LZN149" s="33"/>
      <c r="LZO149" s="33"/>
      <c r="LZP149" s="33"/>
      <c r="LZQ149" s="33"/>
      <c r="LZR149" s="33"/>
      <c r="LZS149" s="33"/>
      <c r="LZT149" s="33"/>
      <c r="LZU149" s="33"/>
      <c r="LZV149" s="33"/>
      <c r="LZW149" s="33"/>
      <c r="LZX149" s="33"/>
      <c r="LZY149" s="33"/>
      <c r="LZZ149" s="33"/>
      <c r="MAA149" s="33"/>
      <c r="MAB149" s="33"/>
      <c r="MAC149" s="33"/>
      <c r="MAD149" s="33"/>
      <c r="MAE149" s="33"/>
      <c r="MAF149" s="33"/>
      <c r="MAG149" s="33"/>
      <c r="MAH149" s="33"/>
      <c r="MAI149" s="33"/>
      <c r="MAJ149" s="33"/>
      <c r="MAK149" s="33"/>
      <c r="MAL149" s="33"/>
      <c r="MAM149" s="33"/>
      <c r="MAN149" s="33"/>
      <c r="MAO149" s="33"/>
      <c r="MAP149" s="33"/>
      <c r="MAQ149" s="33"/>
      <c r="MAR149" s="33"/>
      <c r="MAS149" s="33"/>
      <c r="MAT149" s="33"/>
      <c r="MAU149" s="33"/>
      <c r="MAV149" s="33"/>
      <c r="MAW149" s="33"/>
      <c r="MAX149" s="33"/>
      <c r="MAY149" s="33"/>
      <c r="MAZ149" s="33"/>
      <c r="MBA149" s="33"/>
      <c r="MBB149" s="33"/>
      <c r="MBC149" s="33"/>
      <c r="MBD149" s="33"/>
      <c r="MBE149" s="33"/>
      <c r="MBF149" s="33"/>
      <c r="MBG149" s="33"/>
      <c r="MBH149" s="33"/>
      <c r="MBI149" s="33"/>
      <c r="MBJ149" s="33"/>
      <c r="MBK149" s="33"/>
      <c r="MBL149" s="33"/>
      <c r="MBM149" s="33"/>
      <c r="MBN149" s="33"/>
      <c r="MBO149" s="33"/>
      <c r="MBP149" s="33"/>
      <c r="MBQ149" s="33"/>
      <c r="MBR149" s="33"/>
      <c r="MBS149" s="33"/>
      <c r="MBT149" s="33"/>
      <c r="MBU149" s="33"/>
      <c r="MBV149" s="33"/>
      <c r="MBW149" s="33"/>
      <c r="MBX149" s="33"/>
      <c r="MBY149" s="33"/>
      <c r="MBZ149" s="33"/>
      <c r="MCA149" s="33"/>
      <c r="MCB149" s="33"/>
      <c r="MCC149" s="33"/>
      <c r="MCD149" s="33"/>
      <c r="MCE149" s="33"/>
      <c r="MCF149" s="33"/>
      <c r="MCG149" s="33"/>
      <c r="MCH149" s="33"/>
      <c r="MCI149" s="33"/>
      <c r="MCJ149" s="33"/>
      <c r="MCK149" s="33"/>
      <c r="MCL149" s="33"/>
      <c r="MCM149" s="33"/>
      <c r="MCN149" s="33"/>
      <c r="MCO149" s="33"/>
      <c r="MCP149" s="33"/>
      <c r="MCQ149" s="33"/>
      <c r="MCR149" s="33"/>
      <c r="MCS149" s="33"/>
      <c r="MCT149" s="33"/>
      <c r="MCU149" s="33"/>
      <c r="MCV149" s="33"/>
      <c r="MCW149" s="33"/>
      <c r="MCX149" s="33"/>
      <c r="MCY149" s="33"/>
      <c r="MCZ149" s="33"/>
      <c r="MDA149" s="33"/>
      <c r="MDB149" s="33"/>
      <c r="MDC149" s="33"/>
      <c r="MDD149" s="33"/>
      <c r="MDE149" s="33"/>
      <c r="MDF149" s="33"/>
      <c r="MDG149" s="33"/>
      <c r="MDH149" s="33"/>
      <c r="MDI149" s="33"/>
      <c r="MDJ149" s="33"/>
      <c r="MDK149" s="33"/>
      <c r="MDL149" s="33"/>
      <c r="MDM149" s="33"/>
      <c r="MDN149" s="33"/>
      <c r="MDO149" s="33"/>
      <c r="MDP149" s="33"/>
      <c r="MDQ149" s="33"/>
      <c r="MDR149" s="33"/>
      <c r="MDS149" s="33"/>
      <c r="MDT149" s="33"/>
      <c r="MDU149" s="33"/>
      <c r="MDV149" s="33"/>
      <c r="MDW149" s="33"/>
      <c r="MDX149" s="33"/>
      <c r="MDY149" s="33"/>
      <c r="MDZ149" s="33"/>
      <c r="MEA149" s="33"/>
      <c r="MEB149" s="33"/>
      <c r="MEC149" s="33"/>
      <c r="MED149" s="33"/>
      <c r="MEE149" s="33"/>
      <c r="MEF149" s="33"/>
      <c r="MEG149" s="33"/>
      <c r="MEH149" s="33"/>
      <c r="MEI149" s="33"/>
      <c r="MEJ149" s="33"/>
      <c r="MEK149" s="33"/>
      <c r="MEL149" s="33"/>
      <c r="MEM149" s="33"/>
      <c r="MEN149" s="33"/>
      <c r="MEO149" s="33"/>
      <c r="MEP149" s="33"/>
      <c r="MEQ149" s="33"/>
      <c r="MER149" s="33"/>
      <c r="MES149" s="33"/>
      <c r="MET149" s="33"/>
      <c r="MEU149" s="33"/>
      <c r="MEV149" s="33"/>
      <c r="MEW149" s="33"/>
      <c r="MEX149" s="33"/>
      <c r="MEY149" s="33"/>
      <c r="MEZ149" s="33"/>
      <c r="MFA149" s="33"/>
      <c r="MFB149" s="33"/>
      <c r="MFC149" s="33"/>
      <c r="MFD149" s="33"/>
      <c r="MFE149" s="33"/>
      <c r="MFF149" s="33"/>
      <c r="MFG149" s="33"/>
      <c r="MFH149" s="33"/>
      <c r="MFI149" s="33"/>
      <c r="MFJ149" s="33"/>
      <c r="MFK149" s="33"/>
      <c r="MFL149" s="33"/>
      <c r="MFM149" s="33"/>
      <c r="MFN149" s="33"/>
      <c r="MFO149" s="33"/>
      <c r="MFP149" s="33"/>
      <c r="MFQ149" s="33"/>
      <c r="MFR149" s="33"/>
      <c r="MFS149" s="33"/>
      <c r="MFT149" s="33"/>
      <c r="MFU149" s="33"/>
      <c r="MFV149" s="33"/>
      <c r="MFW149" s="33"/>
      <c r="MFX149" s="33"/>
      <c r="MFY149" s="33"/>
      <c r="MFZ149" s="33"/>
      <c r="MGA149" s="33"/>
      <c r="MGB149" s="33"/>
      <c r="MGC149" s="33"/>
      <c r="MGD149" s="33"/>
      <c r="MGE149" s="33"/>
      <c r="MGF149" s="33"/>
      <c r="MGG149" s="33"/>
      <c r="MGH149" s="33"/>
      <c r="MGI149" s="33"/>
      <c r="MGJ149" s="33"/>
      <c r="MGK149" s="33"/>
      <c r="MGL149" s="33"/>
      <c r="MGM149" s="33"/>
      <c r="MGN149" s="33"/>
      <c r="MGO149" s="33"/>
      <c r="MGP149" s="33"/>
      <c r="MGQ149" s="33"/>
      <c r="MGR149" s="33"/>
      <c r="MGS149" s="33"/>
      <c r="MGT149" s="33"/>
      <c r="MGU149" s="33"/>
      <c r="MGV149" s="33"/>
      <c r="MGW149" s="33"/>
      <c r="MGX149" s="33"/>
      <c r="MGY149" s="33"/>
      <c r="MGZ149" s="33"/>
      <c r="MHA149" s="33"/>
      <c r="MHB149" s="33"/>
      <c r="MHC149" s="33"/>
      <c r="MHD149" s="33"/>
      <c r="MHE149" s="33"/>
      <c r="MHF149" s="33"/>
      <c r="MHG149" s="33"/>
      <c r="MHH149" s="33"/>
      <c r="MHI149" s="33"/>
      <c r="MHJ149" s="33"/>
      <c r="MHK149" s="33"/>
      <c r="MHL149" s="33"/>
      <c r="MHM149" s="33"/>
      <c r="MHN149" s="33"/>
      <c r="MHO149" s="33"/>
      <c r="MHP149" s="33"/>
      <c r="MHQ149" s="33"/>
      <c r="MHR149" s="33"/>
      <c r="MHS149" s="33"/>
      <c r="MHT149" s="33"/>
      <c r="MHU149" s="33"/>
      <c r="MHV149" s="33"/>
      <c r="MHW149" s="33"/>
      <c r="MHX149" s="33"/>
      <c r="MHY149" s="33"/>
      <c r="MHZ149" s="33"/>
      <c r="MIA149" s="33"/>
      <c r="MIB149" s="33"/>
      <c r="MIC149" s="33"/>
      <c r="MID149" s="33"/>
      <c r="MIE149" s="33"/>
      <c r="MIF149" s="33"/>
      <c r="MIG149" s="33"/>
      <c r="MIH149" s="33"/>
      <c r="MII149" s="33"/>
      <c r="MIJ149" s="33"/>
      <c r="MIK149" s="33"/>
      <c r="MIL149" s="33"/>
      <c r="MIM149" s="33"/>
      <c r="MIN149" s="33"/>
      <c r="MIO149" s="33"/>
      <c r="MIP149" s="33"/>
      <c r="MIQ149" s="33"/>
      <c r="MIR149" s="33"/>
      <c r="MIS149" s="33"/>
      <c r="MIT149" s="33"/>
      <c r="MIU149" s="33"/>
      <c r="MIV149" s="33"/>
      <c r="MIW149" s="33"/>
      <c r="MIX149" s="33"/>
      <c r="MIY149" s="33"/>
      <c r="MIZ149" s="33"/>
      <c r="MJA149" s="33"/>
      <c r="MJB149" s="33"/>
      <c r="MJC149" s="33"/>
      <c r="MJD149" s="33"/>
      <c r="MJE149" s="33"/>
      <c r="MJF149" s="33"/>
      <c r="MJG149" s="33"/>
      <c r="MJH149" s="33"/>
      <c r="MJI149" s="33"/>
      <c r="MJJ149" s="33"/>
      <c r="MJK149" s="33"/>
      <c r="MJL149" s="33"/>
      <c r="MJM149" s="33"/>
      <c r="MJN149" s="33"/>
      <c r="MJO149" s="33"/>
      <c r="MJP149" s="33"/>
      <c r="MJQ149" s="33"/>
      <c r="MJR149" s="33"/>
      <c r="MJS149" s="33"/>
      <c r="MJT149" s="33"/>
      <c r="MJU149" s="33"/>
      <c r="MJV149" s="33"/>
      <c r="MJW149" s="33"/>
      <c r="MJX149" s="33"/>
      <c r="MJY149" s="33"/>
      <c r="MJZ149" s="33"/>
      <c r="MKA149" s="33"/>
      <c r="MKB149" s="33"/>
      <c r="MKC149" s="33"/>
      <c r="MKD149" s="33"/>
      <c r="MKE149" s="33"/>
      <c r="MKF149" s="33"/>
      <c r="MKG149" s="33"/>
      <c r="MKH149" s="33"/>
      <c r="MKI149" s="33"/>
      <c r="MKJ149" s="33"/>
      <c r="MKK149" s="33"/>
      <c r="MKL149" s="33"/>
      <c r="MKM149" s="33"/>
      <c r="MKN149" s="33"/>
      <c r="MKO149" s="33"/>
      <c r="MKP149" s="33"/>
      <c r="MKQ149" s="33"/>
      <c r="MKR149" s="33"/>
      <c r="MKS149" s="33"/>
      <c r="MKT149" s="33"/>
      <c r="MKU149" s="33"/>
      <c r="MKV149" s="33"/>
      <c r="MKW149" s="33"/>
      <c r="MKX149" s="33"/>
      <c r="MKY149" s="33"/>
      <c r="MKZ149" s="33"/>
      <c r="MLA149" s="33"/>
      <c r="MLB149" s="33"/>
      <c r="MLC149" s="33"/>
      <c r="MLD149" s="33"/>
      <c r="MLE149" s="33"/>
      <c r="MLF149" s="33"/>
      <c r="MLG149" s="33"/>
      <c r="MLH149" s="33"/>
      <c r="MLI149" s="33"/>
      <c r="MLJ149" s="33"/>
      <c r="MLK149" s="33"/>
      <c r="MLL149" s="33"/>
      <c r="MLM149" s="33"/>
      <c r="MLN149" s="33"/>
      <c r="MLO149" s="33"/>
      <c r="MLP149" s="33"/>
      <c r="MLQ149" s="33"/>
      <c r="MLR149" s="33"/>
      <c r="MLS149" s="33"/>
      <c r="MLT149" s="33"/>
      <c r="MLU149" s="33"/>
      <c r="MLV149" s="33"/>
      <c r="MLW149" s="33"/>
      <c r="MLX149" s="33"/>
      <c r="MLY149" s="33"/>
      <c r="MLZ149" s="33"/>
      <c r="MMA149" s="33"/>
      <c r="MMB149" s="33"/>
      <c r="MMC149" s="33"/>
      <c r="MMD149" s="33"/>
      <c r="MME149" s="33"/>
      <c r="MMF149" s="33"/>
      <c r="MMG149" s="33"/>
      <c r="MMH149" s="33"/>
      <c r="MMI149" s="33"/>
      <c r="MMJ149" s="33"/>
      <c r="MMK149" s="33"/>
      <c r="MML149" s="33"/>
      <c r="MMM149" s="33"/>
      <c r="MMN149" s="33"/>
      <c r="MMO149" s="33"/>
      <c r="MMP149" s="33"/>
      <c r="MMQ149" s="33"/>
      <c r="MMR149" s="33"/>
      <c r="MMS149" s="33"/>
      <c r="MMT149" s="33"/>
      <c r="MMU149" s="33"/>
      <c r="MMV149" s="33"/>
      <c r="MMW149" s="33"/>
      <c r="MMX149" s="33"/>
      <c r="MMY149" s="33"/>
      <c r="MMZ149" s="33"/>
      <c r="MNA149" s="33"/>
      <c r="MNB149" s="33"/>
      <c r="MNC149" s="33"/>
      <c r="MND149" s="33"/>
      <c r="MNE149" s="33"/>
      <c r="MNF149" s="33"/>
      <c r="MNG149" s="33"/>
      <c r="MNH149" s="33"/>
      <c r="MNI149" s="33"/>
      <c r="MNJ149" s="33"/>
      <c r="MNK149" s="33"/>
      <c r="MNL149" s="33"/>
      <c r="MNM149" s="33"/>
      <c r="MNN149" s="33"/>
      <c r="MNO149" s="33"/>
      <c r="MNP149" s="33"/>
      <c r="MNQ149" s="33"/>
      <c r="MNR149" s="33"/>
      <c r="MNS149" s="33"/>
      <c r="MNT149" s="33"/>
      <c r="MNU149" s="33"/>
      <c r="MNV149" s="33"/>
      <c r="MNW149" s="33"/>
      <c r="MNX149" s="33"/>
      <c r="MNY149" s="33"/>
      <c r="MNZ149" s="33"/>
      <c r="MOA149" s="33"/>
      <c r="MOB149" s="33"/>
      <c r="MOC149" s="33"/>
      <c r="MOD149" s="33"/>
      <c r="MOE149" s="33"/>
      <c r="MOF149" s="33"/>
      <c r="MOG149" s="33"/>
      <c r="MOH149" s="33"/>
      <c r="MOI149" s="33"/>
      <c r="MOJ149" s="33"/>
      <c r="MOK149" s="33"/>
      <c r="MOL149" s="33"/>
      <c r="MOM149" s="33"/>
      <c r="MON149" s="33"/>
      <c r="MOO149" s="33"/>
      <c r="MOP149" s="33"/>
      <c r="MOQ149" s="33"/>
      <c r="MOR149" s="33"/>
      <c r="MOS149" s="33"/>
      <c r="MOT149" s="33"/>
      <c r="MOU149" s="33"/>
      <c r="MOV149" s="33"/>
      <c r="MOW149" s="33"/>
      <c r="MOX149" s="33"/>
      <c r="MOY149" s="33"/>
      <c r="MOZ149" s="33"/>
      <c r="MPA149" s="33"/>
      <c r="MPB149" s="33"/>
      <c r="MPC149" s="33"/>
      <c r="MPD149" s="33"/>
      <c r="MPE149" s="33"/>
      <c r="MPF149" s="33"/>
      <c r="MPG149" s="33"/>
      <c r="MPH149" s="33"/>
      <c r="MPI149" s="33"/>
      <c r="MPJ149" s="33"/>
      <c r="MPK149" s="33"/>
      <c r="MPL149" s="33"/>
      <c r="MPM149" s="33"/>
      <c r="MPN149" s="33"/>
      <c r="MPO149" s="33"/>
      <c r="MPP149" s="33"/>
      <c r="MPQ149" s="33"/>
      <c r="MPR149" s="33"/>
      <c r="MPS149" s="33"/>
      <c r="MPT149" s="33"/>
      <c r="MPU149" s="33"/>
      <c r="MPV149" s="33"/>
      <c r="MPW149" s="33"/>
      <c r="MPX149" s="33"/>
      <c r="MPY149" s="33"/>
      <c r="MPZ149" s="33"/>
      <c r="MQA149" s="33"/>
      <c r="MQB149" s="33"/>
      <c r="MQC149" s="33"/>
      <c r="MQD149" s="33"/>
      <c r="MQE149" s="33"/>
      <c r="MQF149" s="33"/>
      <c r="MQG149" s="33"/>
      <c r="MQH149" s="33"/>
      <c r="MQI149" s="33"/>
      <c r="MQJ149" s="33"/>
      <c r="MQK149" s="33"/>
      <c r="MQL149" s="33"/>
      <c r="MQM149" s="33"/>
      <c r="MQN149" s="33"/>
      <c r="MQO149" s="33"/>
      <c r="MQP149" s="33"/>
      <c r="MQQ149" s="33"/>
      <c r="MQR149" s="33"/>
      <c r="MQS149" s="33"/>
      <c r="MQT149" s="33"/>
      <c r="MQU149" s="33"/>
      <c r="MQV149" s="33"/>
      <c r="MQW149" s="33"/>
      <c r="MQX149" s="33"/>
      <c r="MQY149" s="33"/>
      <c r="MQZ149" s="33"/>
      <c r="MRA149" s="33"/>
      <c r="MRB149" s="33"/>
      <c r="MRC149" s="33"/>
      <c r="MRD149" s="33"/>
      <c r="MRE149" s="33"/>
      <c r="MRF149" s="33"/>
      <c r="MRG149" s="33"/>
      <c r="MRH149" s="33"/>
      <c r="MRI149" s="33"/>
      <c r="MRJ149" s="33"/>
      <c r="MRK149" s="33"/>
      <c r="MRL149" s="33"/>
      <c r="MRM149" s="33"/>
      <c r="MRN149" s="33"/>
      <c r="MRO149" s="33"/>
      <c r="MRP149" s="33"/>
      <c r="MRQ149" s="33"/>
      <c r="MRR149" s="33"/>
      <c r="MRS149" s="33"/>
      <c r="MRT149" s="33"/>
      <c r="MRU149" s="33"/>
      <c r="MRV149" s="33"/>
      <c r="MRW149" s="33"/>
      <c r="MRX149" s="33"/>
      <c r="MRY149" s="33"/>
      <c r="MRZ149" s="33"/>
      <c r="MSA149" s="33"/>
      <c r="MSB149" s="33"/>
      <c r="MSC149" s="33"/>
      <c r="MSD149" s="33"/>
      <c r="MSE149" s="33"/>
      <c r="MSF149" s="33"/>
      <c r="MSG149" s="33"/>
      <c r="MSH149" s="33"/>
      <c r="MSI149" s="33"/>
      <c r="MSJ149" s="33"/>
      <c r="MSK149" s="33"/>
      <c r="MSL149" s="33"/>
      <c r="MSM149" s="33"/>
      <c r="MSN149" s="33"/>
      <c r="MSO149" s="33"/>
      <c r="MSP149" s="33"/>
      <c r="MSQ149" s="33"/>
      <c r="MSR149" s="33"/>
      <c r="MSS149" s="33"/>
      <c r="MST149" s="33"/>
      <c r="MSU149" s="33"/>
      <c r="MSV149" s="33"/>
      <c r="MSW149" s="33"/>
      <c r="MSX149" s="33"/>
      <c r="MSY149" s="33"/>
      <c r="MSZ149" s="33"/>
      <c r="MTA149" s="33"/>
      <c r="MTB149" s="33"/>
      <c r="MTC149" s="33"/>
      <c r="MTD149" s="33"/>
      <c r="MTE149" s="33"/>
      <c r="MTF149" s="33"/>
      <c r="MTG149" s="33"/>
      <c r="MTH149" s="33"/>
      <c r="MTI149" s="33"/>
      <c r="MTJ149" s="33"/>
      <c r="MTK149" s="33"/>
      <c r="MTL149" s="33"/>
      <c r="MTM149" s="33"/>
      <c r="MTN149" s="33"/>
      <c r="MTO149" s="33"/>
      <c r="MTP149" s="33"/>
      <c r="MTQ149" s="33"/>
      <c r="MTR149" s="33"/>
      <c r="MTS149" s="33"/>
      <c r="MTT149" s="33"/>
      <c r="MTU149" s="33"/>
      <c r="MTV149" s="33"/>
      <c r="MTW149" s="33"/>
      <c r="MTX149" s="33"/>
      <c r="MTY149" s="33"/>
      <c r="MTZ149" s="33"/>
      <c r="MUA149" s="33"/>
      <c r="MUB149" s="33"/>
      <c r="MUC149" s="33"/>
      <c r="MUD149" s="33"/>
      <c r="MUE149" s="33"/>
      <c r="MUF149" s="33"/>
      <c r="MUG149" s="33"/>
      <c r="MUH149" s="33"/>
      <c r="MUI149" s="33"/>
      <c r="MUJ149" s="33"/>
      <c r="MUK149" s="33"/>
      <c r="MUL149" s="33"/>
      <c r="MUM149" s="33"/>
      <c r="MUN149" s="33"/>
      <c r="MUO149" s="33"/>
      <c r="MUP149" s="33"/>
      <c r="MUQ149" s="33"/>
      <c r="MUR149" s="33"/>
      <c r="MUS149" s="33"/>
      <c r="MUT149" s="33"/>
      <c r="MUU149" s="33"/>
      <c r="MUV149" s="33"/>
      <c r="MUW149" s="33"/>
      <c r="MUX149" s="33"/>
      <c r="MUY149" s="33"/>
      <c r="MUZ149" s="33"/>
      <c r="MVA149" s="33"/>
      <c r="MVB149" s="33"/>
      <c r="MVC149" s="33"/>
      <c r="MVD149" s="33"/>
      <c r="MVE149" s="33"/>
      <c r="MVF149" s="33"/>
      <c r="MVG149" s="33"/>
      <c r="MVH149" s="33"/>
      <c r="MVI149" s="33"/>
      <c r="MVJ149" s="33"/>
      <c r="MVK149" s="33"/>
      <c r="MVL149" s="33"/>
      <c r="MVM149" s="33"/>
      <c r="MVN149" s="33"/>
      <c r="MVO149" s="33"/>
      <c r="MVP149" s="33"/>
      <c r="MVQ149" s="33"/>
      <c r="MVR149" s="33"/>
      <c r="MVS149" s="33"/>
      <c r="MVT149" s="33"/>
      <c r="MVU149" s="33"/>
      <c r="MVV149" s="33"/>
      <c r="MVW149" s="33"/>
      <c r="MVX149" s="33"/>
      <c r="MVY149" s="33"/>
      <c r="MVZ149" s="33"/>
      <c r="MWA149" s="33"/>
      <c r="MWB149" s="33"/>
      <c r="MWC149" s="33"/>
      <c r="MWD149" s="33"/>
      <c r="MWE149" s="33"/>
      <c r="MWF149" s="33"/>
      <c r="MWG149" s="33"/>
      <c r="MWH149" s="33"/>
      <c r="MWI149" s="33"/>
      <c r="MWJ149" s="33"/>
      <c r="MWK149" s="33"/>
      <c r="MWL149" s="33"/>
      <c r="MWM149" s="33"/>
      <c r="MWN149" s="33"/>
      <c r="MWO149" s="33"/>
      <c r="MWP149" s="33"/>
      <c r="MWQ149" s="33"/>
      <c r="MWR149" s="33"/>
      <c r="MWS149" s="33"/>
      <c r="MWT149" s="33"/>
      <c r="MWU149" s="33"/>
      <c r="MWV149" s="33"/>
      <c r="MWW149" s="33"/>
      <c r="MWX149" s="33"/>
      <c r="MWY149" s="33"/>
      <c r="MWZ149" s="33"/>
      <c r="MXA149" s="33"/>
      <c r="MXB149" s="33"/>
      <c r="MXC149" s="33"/>
      <c r="MXD149" s="33"/>
      <c r="MXE149" s="33"/>
      <c r="MXF149" s="33"/>
      <c r="MXG149" s="33"/>
      <c r="MXH149" s="33"/>
      <c r="MXI149" s="33"/>
      <c r="MXJ149" s="33"/>
      <c r="MXK149" s="33"/>
      <c r="MXL149" s="33"/>
      <c r="MXM149" s="33"/>
      <c r="MXN149" s="33"/>
      <c r="MXO149" s="33"/>
      <c r="MXP149" s="33"/>
      <c r="MXQ149" s="33"/>
      <c r="MXR149" s="33"/>
      <c r="MXS149" s="33"/>
      <c r="MXT149" s="33"/>
      <c r="MXU149" s="33"/>
      <c r="MXV149" s="33"/>
      <c r="MXW149" s="33"/>
      <c r="MXX149" s="33"/>
      <c r="MXY149" s="33"/>
      <c r="MXZ149" s="33"/>
      <c r="MYA149" s="33"/>
      <c r="MYB149" s="33"/>
      <c r="MYC149" s="33"/>
      <c r="MYD149" s="33"/>
      <c r="MYE149" s="33"/>
      <c r="MYF149" s="33"/>
      <c r="MYG149" s="33"/>
      <c r="MYH149" s="33"/>
      <c r="MYI149" s="33"/>
      <c r="MYJ149" s="33"/>
      <c r="MYK149" s="33"/>
      <c r="MYL149" s="33"/>
      <c r="MYM149" s="33"/>
      <c r="MYN149" s="33"/>
      <c r="MYO149" s="33"/>
      <c r="MYP149" s="33"/>
      <c r="MYQ149" s="33"/>
      <c r="MYR149" s="33"/>
      <c r="MYS149" s="33"/>
      <c r="MYT149" s="33"/>
      <c r="MYU149" s="33"/>
      <c r="MYV149" s="33"/>
      <c r="MYW149" s="33"/>
      <c r="MYX149" s="33"/>
      <c r="MYY149" s="33"/>
      <c r="MYZ149" s="33"/>
      <c r="MZA149" s="33"/>
      <c r="MZB149" s="33"/>
      <c r="MZC149" s="33"/>
      <c r="MZD149" s="33"/>
      <c r="MZE149" s="33"/>
      <c r="MZF149" s="33"/>
      <c r="MZG149" s="33"/>
      <c r="MZH149" s="33"/>
      <c r="MZI149" s="33"/>
      <c r="MZJ149" s="33"/>
      <c r="MZK149" s="33"/>
      <c r="MZL149" s="33"/>
      <c r="MZM149" s="33"/>
      <c r="MZN149" s="33"/>
      <c r="MZO149" s="33"/>
      <c r="MZP149" s="33"/>
      <c r="MZQ149" s="33"/>
      <c r="MZR149" s="33"/>
      <c r="MZS149" s="33"/>
      <c r="MZT149" s="33"/>
      <c r="MZU149" s="33"/>
      <c r="MZV149" s="33"/>
      <c r="MZW149" s="33"/>
      <c r="MZX149" s="33"/>
      <c r="MZY149" s="33"/>
      <c r="MZZ149" s="33"/>
      <c r="NAA149" s="33"/>
      <c r="NAB149" s="33"/>
      <c r="NAC149" s="33"/>
      <c r="NAD149" s="33"/>
      <c r="NAE149" s="33"/>
      <c r="NAF149" s="33"/>
      <c r="NAG149" s="33"/>
      <c r="NAH149" s="33"/>
      <c r="NAI149" s="33"/>
      <c r="NAJ149" s="33"/>
      <c r="NAK149" s="33"/>
      <c r="NAL149" s="33"/>
      <c r="NAM149" s="33"/>
      <c r="NAN149" s="33"/>
      <c r="NAO149" s="33"/>
      <c r="NAP149" s="33"/>
      <c r="NAQ149" s="33"/>
      <c r="NAR149" s="33"/>
      <c r="NAS149" s="33"/>
      <c r="NAT149" s="33"/>
      <c r="NAU149" s="33"/>
      <c r="NAV149" s="33"/>
      <c r="NAW149" s="33"/>
      <c r="NAX149" s="33"/>
      <c r="NAY149" s="33"/>
      <c r="NAZ149" s="33"/>
      <c r="NBA149" s="33"/>
      <c r="NBB149" s="33"/>
      <c r="NBC149" s="33"/>
      <c r="NBD149" s="33"/>
      <c r="NBE149" s="33"/>
      <c r="NBF149" s="33"/>
      <c r="NBG149" s="33"/>
      <c r="NBH149" s="33"/>
      <c r="NBI149" s="33"/>
      <c r="NBJ149" s="33"/>
      <c r="NBK149" s="33"/>
      <c r="NBL149" s="33"/>
      <c r="NBM149" s="33"/>
      <c r="NBN149" s="33"/>
      <c r="NBO149" s="33"/>
      <c r="NBP149" s="33"/>
      <c r="NBQ149" s="33"/>
      <c r="NBR149" s="33"/>
      <c r="NBS149" s="33"/>
      <c r="NBT149" s="33"/>
      <c r="NBU149" s="33"/>
      <c r="NBV149" s="33"/>
      <c r="NBW149" s="33"/>
      <c r="NBX149" s="33"/>
      <c r="NBY149" s="33"/>
      <c r="NBZ149" s="33"/>
      <c r="NCA149" s="33"/>
      <c r="NCB149" s="33"/>
      <c r="NCC149" s="33"/>
      <c r="NCD149" s="33"/>
      <c r="NCE149" s="33"/>
      <c r="NCF149" s="33"/>
      <c r="NCG149" s="33"/>
      <c r="NCH149" s="33"/>
      <c r="NCI149" s="33"/>
      <c r="NCJ149" s="33"/>
      <c r="NCK149" s="33"/>
      <c r="NCL149" s="33"/>
      <c r="NCM149" s="33"/>
      <c r="NCN149" s="33"/>
      <c r="NCO149" s="33"/>
      <c r="NCP149" s="33"/>
      <c r="NCQ149" s="33"/>
      <c r="NCR149" s="33"/>
      <c r="NCS149" s="33"/>
      <c r="NCT149" s="33"/>
      <c r="NCU149" s="33"/>
      <c r="NCV149" s="33"/>
      <c r="NCW149" s="33"/>
      <c r="NCX149" s="33"/>
      <c r="NCY149" s="33"/>
      <c r="NCZ149" s="33"/>
      <c r="NDA149" s="33"/>
      <c r="NDB149" s="33"/>
      <c r="NDC149" s="33"/>
      <c r="NDD149" s="33"/>
      <c r="NDE149" s="33"/>
      <c r="NDF149" s="33"/>
      <c r="NDG149" s="33"/>
      <c r="NDH149" s="33"/>
      <c r="NDI149" s="33"/>
      <c r="NDJ149" s="33"/>
      <c r="NDK149" s="33"/>
      <c r="NDL149" s="33"/>
      <c r="NDM149" s="33"/>
      <c r="NDN149" s="33"/>
      <c r="NDO149" s="33"/>
      <c r="NDP149" s="33"/>
      <c r="NDQ149" s="33"/>
      <c r="NDR149" s="33"/>
      <c r="NDS149" s="33"/>
      <c r="NDT149" s="33"/>
      <c r="NDU149" s="33"/>
      <c r="NDV149" s="33"/>
      <c r="NDW149" s="33"/>
      <c r="NDX149" s="33"/>
      <c r="NDY149" s="33"/>
      <c r="NDZ149" s="33"/>
      <c r="NEA149" s="33"/>
      <c r="NEB149" s="33"/>
      <c r="NEC149" s="33"/>
      <c r="NED149" s="33"/>
      <c r="NEE149" s="33"/>
      <c r="NEF149" s="33"/>
      <c r="NEG149" s="33"/>
      <c r="NEH149" s="33"/>
      <c r="NEI149" s="33"/>
      <c r="NEJ149" s="33"/>
      <c r="NEK149" s="33"/>
      <c r="NEL149" s="33"/>
      <c r="NEM149" s="33"/>
      <c r="NEN149" s="33"/>
      <c r="NEO149" s="33"/>
      <c r="NEP149" s="33"/>
      <c r="NEQ149" s="33"/>
      <c r="NER149" s="33"/>
      <c r="NES149" s="33"/>
      <c r="NET149" s="33"/>
      <c r="NEU149" s="33"/>
      <c r="NEV149" s="33"/>
      <c r="NEW149" s="33"/>
      <c r="NEX149" s="33"/>
      <c r="NEY149" s="33"/>
      <c r="NEZ149" s="33"/>
      <c r="NFA149" s="33"/>
      <c r="NFB149" s="33"/>
      <c r="NFC149" s="33"/>
      <c r="NFD149" s="33"/>
      <c r="NFE149" s="33"/>
      <c r="NFF149" s="33"/>
      <c r="NFG149" s="33"/>
      <c r="NFH149" s="33"/>
      <c r="NFI149" s="33"/>
      <c r="NFJ149" s="33"/>
      <c r="NFK149" s="33"/>
      <c r="NFL149" s="33"/>
      <c r="NFM149" s="33"/>
      <c r="NFN149" s="33"/>
      <c r="NFO149" s="33"/>
      <c r="NFP149" s="33"/>
      <c r="NFQ149" s="33"/>
      <c r="NFR149" s="33"/>
      <c r="NFS149" s="33"/>
      <c r="NFT149" s="33"/>
      <c r="NFU149" s="33"/>
      <c r="NFV149" s="33"/>
      <c r="NFW149" s="33"/>
      <c r="NFX149" s="33"/>
      <c r="NFY149" s="33"/>
      <c r="NFZ149" s="33"/>
      <c r="NGA149" s="33"/>
      <c r="NGB149" s="33"/>
      <c r="NGC149" s="33"/>
      <c r="NGD149" s="33"/>
      <c r="NGE149" s="33"/>
      <c r="NGF149" s="33"/>
      <c r="NGG149" s="33"/>
      <c r="NGH149" s="33"/>
      <c r="NGI149" s="33"/>
      <c r="NGJ149" s="33"/>
      <c r="NGK149" s="33"/>
      <c r="NGL149" s="33"/>
      <c r="NGM149" s="33"/>
      <c r="NGN149" s="33"/>
      <c r="NGO149" s="33"/>
      <c r="NGP149" s="33"/>
      <c r="NGQ149" s="33"/>
      <c r="NGR149" s="33"/>
      <c r="NGS149" s="33"/>
      <c r="NGT149" s="33"/>
      <c r="NGU149" s="33"/>
      <c r="NGV149" s="33"/>
      <c r="NGW149" s="33"/>
      <c r="NGX149" s="33"/>
      <c r="NGY149" s="33"/>
      <c r="NGZ149" s="33"/>
      <c r="NHA149" s="33"/>
      <c r="NHB149" s="33"/>
      <c r="NHC149" s="33"/>
      <c r="NHD149" s="33"/>
      <c r="NHE149" s="33"/>
      <c r="NHF149" s="33"/>
      <c r="NHG149" s="33"/>
      <c r="NHH149" s="33"/>
      <c r="NHI149" s="33"/>
      <c r="NHJ149" s="33"/>
      <c r="NHK149" s="33"/>
      <c r="NHL149" s="33"/>
      <c r="NHM149" s="33"/>
      <c r="NHN149" s="33"/>
      <c r="NHO149" s="33"/>
      <c r="NHP149" s="33"/>
      <c r="NHQ149" s="33"/>
      <c r="NHR149" s="33"/>
      <c r="NHS149" s="33"/>
      <c r="NHT149" s="33"/>
      <c r="NHU149" s="33"/>
      <c r="NHV149" s="33"/>
      <c r="NHW149" s="33"/>
      <c r="NHX149" s="33"/>
      <c r="NHY149" s="33"/>
      <c r="NHZ149" s="33"/>
      <c r="NIA149" s="33"/>
      <c r="NIB149" s="33"/>
      <c r="NIC149" s="33"/>
      <c r="NID149" s="33"/>
      <c r="NIE149" s="33"/>
      <c r="NIF149" s="33"/>
      <c r="NIG149" s="33"/>
      <c r="NIH149" s="33"/>
      <c r="NII149" s="33"/>
      <c r="NIJ149" s="33"/>
      <c r="NIK149" s="33"/>
      <c r="NIL149" s="33"/>
      <c r="NIM149" s="33"/>
      <c r="NIN149" s="33"/>
      <c r="NIO149" s="33"/>
      <c r="NIP149" s="33"/>
      <c r="NIQ149" s="33"/>
      <c r="NIR149" s="33"/>
      <c r="NIS149" s="33"/>
      <c r="NIT149" s="33"/>
      <c r="NIU149" s="33"/>
      <c r="NIV149" s="33"/>
      <c r="NIW149" s="33"/>
      <c r="NIX149" s="33"/>
      <c r="NIY149" s="33"/>
      <c r="NIZ149" s="33"/>
      <c r="NJA149" s="33"/>
      <c r="NJB149" s="33"/>
      <c r="NJC149" s="33"/>
      <c r="NJD149" s="33"/>
      <c r="NJE149" s="33"/>
      <c r="NJF149" s="33"/>
      <c r="NJG149" s="33"/>
      <c r="NJH149" s="33"/>
      <c r="NJI149" s="33"/>
      <c r="NJJ149" s="33"/>
      <c r="NJK149" s="33"/>
      <c r="NJL149" s="33"/>
      <c r="NJM149" s="33"/>
      <c r="NJN149" s="33"/>
      <c r="NJO149" s="33"/>
      <c r="NJP149" s="33"/>
      <c r="NJQ149" s="33"/>
      <c r="NJR149" s="33"/>
      <c r="NJS149" s="33"/>
      <c r="NJT149" s="33"/>
      <c r="NJU149" s="33"/>
      <c r="NJV149" s="33"/>
      <c r="NJW149" s="33"/>
      <c r="NJX149" s="33"/>
      <c r="NJY149" s="33"/>
      <c r="NJZ149" s="33"/>
      <c r="NKA149" s="33"/>
      <c r="NKB149" s="33"/>
      <c r="NKC149" s="33"/>
      <c r="NKD149" s="33"/>
      <c r="NKE149" s="33"/>
      <c r="NKF149" s="33"/>
      <c r="NKG149" s="33"/>
      <c r="NKH149" s="33"/>
      <c r="NKI149" s="33"/>
      <c r="NKJ149" s="33"/>
      <c r="NKK149" s="33"/>
      <c r="NKL149" s="33"/>
      <c r="NKM149" s="33"/>
      <c r="NKN149" s="33"/>
      <c r="NKO149" s="33"/>
      <c r="NKP149" s="33"/>
      <c r="NKQ149" s="33"/>
      <c r="NKR149" s="33"/>
      <c r="NKS149" s="33"/>
      <c r="NKT149" s="33"/>
      <c r="NKU149" s="33"/>
      <c r="NKV149" s="33"/>
      <c r="NKW149" s="33"/>
      <c r="NKX149" s="33"/>
      <c r="NKY149" s="33"/>
      <c r="NKZ149" s="33"/>
      <c r="NLA149" s="33"/>
      <c r="NLB149" s="33"/>
      <c r="NLC149" s="33"/>
      <c r="NLD149" s="33"/>
      <c r="NLE149" s="33"/>
      <c r="NLF149" s="33"/>
      <c r="NLG149" s="33"/>
      <c r="NLH149" s="33"/>
      <c r="NLI149" s="33"/>
      <c r="NLJ149" s="33"/>
      <c r="NLK149" s="33"/>
      <c r="NLL149" s="33"/>
      <c r="NLM149" s="33"/>
      <c r="NLN149" s="33"/>
      <c r="NLO149" s="33"/>
      <c r="NLP149" s="33"/>
      <c r="NLQ149" s="33"/>
      <c r="NLR149" s="33"/>
      <c r="NLS149" s="33"/>
      <c r="NLT149" s="33"/>
      <c r="NLU149" s="33"/>
      <c r="NLV149" s="33"/>
      <c r="NLW149" s="33"/>
      <c r="NLX149" s="33"/>
      <c r="NLY149" s="33"/>
      <c r="NLZ149" s="33"/>
      <c r="NMA149" s="33"/>
      <c r="NMB149" s="33"/>
      <c r="NMC149" s="33"/>
      <c r="NMD149" s="33"/>
      <c r="NME149" s="33"/>
      <c r="NMF149" s="33"/>
      <c r="NMG149" s="33"/>
      <c r="NMH149" s="33"/>
      <c r="NMI149" s="33"/>
      <c r="NMJ149" s="33"/>
      <c r="NMK149" s="33"/>
      <c r="NML149" s="33"/>
      <c r="NMM149" s="33"/>
      <c r="NMN149" s="33"/>
      <c r="NMO149" s="33"/>
      <c r="NMP149" s="33"/>
      <c r="NMQ149" s="33"/>
      <c r="NMR149" s="33"/>
      <c r="NMS149" s="33"/>
      <c r="NMT149" s="33"/>
      <c r="NMU149" s="33"/>
      <c r="NMV149" s="33"/>
      <c r="NMW149" s="33"/>
      <c r="NMX149" s="33"/>
      <c r="NMY149" s="33"/>
      <c r="NMZ149" s="33"/>
      <c r="NNA149" s="33"/>
      <c r="NNB149" s="33"/>
      <c r="NNC149" s="33"/>
      <c r="NND149" s="33"/>
      <c r="NNE149" s="33"/>
      <c r="NNF149" s="33"/>
      <c r="NNG149" s="33"/>
      <c r="NNH149" s="33"/>
      <c r="NNI149" s="33"/>
      <c r="NNJ149" s="33"/>
      <c r="NNK149" s="33"/>
      <c r="NNL149" s="33"/>
      <c r="NNM149" s="33"/>
      <c r="NNN149" s="33"/>
      <c r="NNO149" s="33"/>
      <c r="NNP149" s="33"/>
      <c r="NNQ149" s="33"/>
      <c r="NNR149" s="33"/>
      <c r="NNS149" s="33"/>
      <c r="NNT149" s="33"/>
      <c r="NNU149" s="33"/>
      <c r="NNV149" s="33"/>
      <c r="NNW149" s="33"/>
      <c r="NNX149" s="33"/>
      <c r="NNY149" s="33"/>
      <c r="NNZ149" s="33"/>
      <c r="NOA149" s="33"/>
      <c r="NOB149" s="33"/>
      <c r="NOC149" s="33"/>
      <c r="NOD149" s="33"/>
      <c r="NOE149" s="33"/>
      <c r="NOF149" s="33"/>
      <c r="NOG149" s="33"/>
      <c r="NOH149" s="33"/>
      <c r="NOI149" s="33"/>
      <c r="NOJ149" s="33"/>
      <c r="NOK149" s="33"/>
      <c r="NOL149" s="33"/>
      <c r="NOM149" s="33"/>
      <c r="NON149" s="33"/>
      <c r="NOO149" s="33"/>
      <c r="NOP149" s="33"/>
      <c r="NOQ149" s="33"/>
      <c r="NOR149" s="33"/>
      <c r="NOS149" s="33"/>
      <c r="NOT149" s="33"/>
      <c r="NOU149" s="33"/>
      <c r="NOV149" s="33"/>
      <c r="NOW149" s="33"/>
      <c r="NOX149" s="33"/>
      <c r="NOY149" s="33"/>
      <c r="NOZ149" s="33"/>
      <c r="NPA149" s="33"/>
      <c r="NPB149" s="33"/>
      <c r="NPC149" s="33"/>
      <c r="NPD149" s="33"/>
      <c r="NPE149" s="33"/>
      <c r="NPF149" s="33"/>
      <c r="NPG149" s="33"/>
      <c r="NPH149" s="33"/>
      <c r="NPI149" s="33"/>
      <c r="NPJ149" s="33"/>
      <c r="NPK149" s="33"/>
      <c r="NPL149" s="33"/>
      <c r="NPM149" s="33"/>
      <c r="NPN149" s="33"/>
      <c r="NPO149" s="33"/>
      <c r="NPP149" s="33"/>
      <c r="NPQ149" s="33"/>
      <c r="NPR149" s="33"/>
      <c r="NPS149" s="33"/>
      <c r="NPT149" s="33"/>
      <c r="NPU149" s="33"/>
      <c r="NPV149" s="33"/>
      <c r="NPW149" s="33"/>
      <c r="NPX149" s="33"/>
      <c r="NPY149" s="33"/>
      <c r="NPZ149" s="33"/>
      <c r="NQA149" s="33"/>
      <c r="NQB149" s="33"/>
      <c r="NQC149" s="33"/>
      <c r="NQD149" s="33"/>
      <c r="NQE149" s="33"/>
      <c r="NQF149" s="33"/>
      <c r="NQG149" s="33"/>
      <c r="NQH149" s="33"/>
      <c r="NQI149" s="33"/>
      <c r="NQJ149" s="33"/>
      <c r="NQK149" s="33"/>
      <c r="NQL149" s="33"/>
      <c r="NQM149" s="33"/>
      <c r="NQN149" s="33"/>
      <c r="NQO149" s="33"/>
      <c r="NQP149" s="33"/>
      <c r="NQQ149" s="33"/>
      <c r="NQR149" s="33"/>
      <c r="NQS149" s="33"/>
      <c r="NQT149" s="33"/>
      <c r="NQU149" s="33"/>
      <c r="NQV149" s="33"/>
      <c r="NQW149" s="33"/>
      <c r="NQX149" s="33"/>
      <c r="NQY149" s="33"/>
      <c r="NQZ149" s="33"/>
      <c r="NRA149" s="33"/>
      <c r="NRB149" s="33"/>
      <c r="NRC149" s="33"/>
      <c r="NRD149" s="33"/>
      <c r="NRE149" s="33"/>
      <c r="NRF149" s="33"/>
      <c r="NRG149" s="33"/>
      <c r="NRH149" s="33"/>
      <c r="NRI149" s="33"/>
      <c r="NRJ149" s="33"/>
      <c r="NRK149" s="33"/>
      <c r="NRL149" s="33"/>
      <c r="NRM149" s="33"/>
      <c r="NRN149" s="33"/>
      <c r="NRO149" s="33"/>
      <c r="NRP149" s="33"/>
      <c r="NRQ149" s="33"/>
      <c r="NRR149" s="33"/>
      <c r="NRS149" s="33"/>
      <c r="NRT149" s="33"/>
      <c r="NRU149" s="33"/>
      <c r="NRV149" s="33"/>
      <c r="NRW149" s="33"/>
      <c r="NRX149" s="33"/>
      <c r="NRY149" s="33"/>
      <c r="NRZ149" s="33"/>
      <c r="NSA149" s="33"/>
      <c r="NSB149" s="33"/>
      <c r="NSC149" s="33"/>
      <c r="NSD149" s="33"/>
      <c r="NSE149" s="33"/>
      <c r="NSF149" s="33"/>
      <c r="NSG149" s="33"/>
      <c r="NSH149" s="33"/>
      <c r="NSI149" s="33"/>
      <c r="NSJ149" s="33"/>
      <c r="NSK149" s="33"/>
      <c r="NSL149" s="33"/>
      <c r="NSM149" s="33"/>
      <c r="NSN149" s="33"/>
      <c r="NSO149" s="33"/>
      <c r="NSP149" s="33"/>
      <c r="NSQ149" s="33"/>
      <c r="NSR149" s="33"/>
      <c r="NSS149" s="33"/>
      <c r="NST149" s="33"/>
      <c r="NSU149" s="33"/>
      <c r="NSV149" s="33"/>
      <c r="NSW149" s="33"/>
      <c r="NSX149" s="33"/>
      <c r="NSY149" s="33"/>
      <c r="NSZ149" s="33"/>
      <c r="NTA149" s="33"/>
      <c r="NTB149" s="33"/>
      <c r="NTC149" s="33"/>
      <c r="NTD149" s="33"/>
      <c r="NTE149" s="33"/>
      <c r="NTF149" s="33"/>
      <c r="NTG149" s="33"/>
      <c r="NTH149" s="33"/>
      <c r="NTI149" s="33"/>
      <c r="NTJ149" s="33"/>
      <c r="NTK149" s="33"/>
      <c r="NTL149" s="33"/>
      <c r="NTM149" s="33"/>
      <c r="NTN149" s="33"/>
      <c r="NTO149" s="33"/>
      <c r="NTP149" s="33"/>
      <c r="NTQ149" s="33"/>
      <c r="NTR149" s="33"/>
      <c r="NTS149" s="33"/>
      <c r="NTT149" s="33"/>
      <c r="NTU149" s="33"/>
      <c r="NTV149" s="33"/>
      <c r="NTW149" s="33"/>
      <c r="NTX149" s="33"/>
      <c r="NTY149" s="33"/>
      <c r="NTZ149" s="33"/>
      <c r="NUA149" s="33"/>
      <c r="NUB149" s="33"/>
      <c r="NUC149" s="33"/>
      <c r="NUD149" s="33"/>
      <c r="NUE149" s="33"/>
      <c r="NUF149" s="33"/>
      <c r="NUG149" s="33"/>
      <c r="NUH149" s="33"/>
      <c r="NUI149" s="33"/>
      <c r="NUJ149" s="33"/>
      <c r="NUK149" s="33"/>
      <c r="NUL149" s="33"/>
      <c r="NUM149" s="33"/>
      <c r="NUN149" s="33"/>
      <c r="NUO149" s="33"/>
      <c r="NUP149" s="33"/>
      <c r="NUQ149" s="33"/>
      <c r="NUR149" s="33"/>
      <c r="NUS149" s="33"/>
      <c r="NUT149" s="33"/>
      <c r="NUU149" s="33"/>
      <c r="NUV149" s="33"/>
      <c r="NUW149" s="33"/>
      <c r="NUX149" s="33"/>
      <c r="NUY149" s="33"/>
      <c r="NUZ149" s="33"/>
      <c r="NVA149" s="33"/>
      <c r="NVB149" s="33"/>
      <c r="NVC149" s="33"/>
      <c r="NVD149" s="33"/>
      <c r="NVE149" s="33"/>
      <c r="NVF149" s="33"/>
      <c r="NVG149" s="33"/>
      <c r="NVH149" s="33"/>
      <c r="NVI149" s="33"/>
      <c r="NVJ149" s="33"/>
      <c r="NVK149" s="33"/>
      <c r="NVL149" s="33"/>
      <c r="NVM149" s="33"/>
      <c r="NVN149" s="33"/>
      <c r="NVO149" s="33"/>
      <c r="NVP149" s="33"/>
      <c r="NVQ149" s="33"/>
      <c r="NVR149" s="33"/>
      <c r="NVS149" s="33"/>
      <c r="NVT149" s="33"/>
      <c r="NVU149" s="33"/>
      <c r="NVV149" s="33"/>
      <c r="NVW149" s="33"/>
      <c r="NVX149" s="33"/>
      <c r="NVY149" s="33"/>
      <c r="NVZ149" s="33"/>
      <c r="NWA149" s="33"/>
      <c r="NWB149" s="33"/>
      <c r="NWC149" s="33"/>
      <c r="NWD149" s="33"/>
      <c r="NWE149" s="33"/>
      <c r="NWF149" s="33"/>
      <c r="NWG149" s="33"/>
      <c r="NWH149" s="33"/>
      <c r="NWI149" s="33"/>
      <c r="NWJ149" s="33"/>
      <c r="NWK149" s="33"/>
      <c r="NWL149" s="33"/>
      <c r="NWM149" s="33"/>
      <c r="NWN149" s="33"/>
      <c r="NWO149" s="33"/>
      <c r="NWP149" s="33"/>
      <c r="NWQ149" s="33"/>
      <c r="NWR149" s="33"/>
      <c r="NWS149" s="33"/>
      <c r="NWT149" s="33"/>
      <c r="NWU149" s="33"/>
      <c r="NWV149" s="33"/>
      <c r="NWW149" s="33"/>
      <c r="NWX149" s="33"/>
      <c r="NWY149" s="33"/>
      <c r="NWZ149" s="33"/>
      <c r="NXA149" s="33"/>
      <c r="NXB149" s="33"/>
      <c r="NXC149" s="33"/>
      <c r="NXD149" s="33"/>
      <c r="NXE149" s="33"/>
      <c r="NXF149" s="33"/>
      <c r="NXG149" s="33"/>
      <c r="NXH149" s="33"/>
      <c r="NXI149" s="33"/>
      <c r="NXJ149" s="33"/>
      <c r="NXK149" s="33"/>
      <c r="NXL149" s="33"/>
      <c r="NXM149" s="33"/>
      <c r="NXN149" s="33"/>
      <c r="NXO149" s="33"/>
      <c r="NXP149" s="33"/>
      <c r="NXQ149" s="33"/>
      <c r="NXR149" s="33"/>
      <c r="NXS149" s="33"/>
      <c r="NXT149" s="33"/>
      <c r="NXU149" s="33"/>
      <c r="NXV149" s="33"/>
      <c r="NXW149" s="33"/>
      <c r="NXX149" s="33"/>
      <c r="NXY149" s="33"/>
      <c r="NXZ149" s="33"/>
      <c r="NYA149" s="33"/>
      <c r="NYB149" s="33"/>
      <c r="NYC149" s="33"/>
      <c r="NYD149" s="33"/>
      <c r="NYE149" s="33"/>
      <c r="NYF149" s="33"/>
      <c r="NYG149" s="33"/>
      <c r="NYH149" s="33"/>
      <c r="NYI149" s="33"/>
      <c r="NYJ149" s="33"/>
      <c r="NYK149" s="33"/>
      <c r="NYL149" s="33"/>
      <c r="NYM149" s="33"/>
      <c r="NYN149" s="33"/>
      <c r="NYO149" s="33"/>
      <c r="NYP149" s="33"/>
      <c r="NYQ149" s="33"/>
      <c r="NYR149" s="33"/>
      <c r="NYS149" s="33"/>
      <c r="NYT149" s="33"/>
      <c r="NYU149" s="33"/>
      <c r="NYV149" s="33"/>
      <c r="NYW149" s="33"/>
      <c r="NYX149" s="33"/>
      <c r="NYY149" s="33"/>
      <c r="NYZ149" s="33"/>
      <c r="NZA149" s="33"/>
      <c r="NZB149" s="33"/>
      <c r="NZC149" s="33"/>
      <c r="NZD149" s="33"/>
      <c r="NZE149" s="33"/>
      <c r="NZF149" s="33"/>
      <c r="NZG149" s="33"/>
      <c r="NZH149" s="33"/>
      <c r="NZI149" s="33"/>
      <c r="NZJ149" s="33"/>
      <c r="NZK149" s="33"/>
      <c r="NZL149" s="33"/>
      <c r="NZM149" s="33"/>
      <c r="NZN149" s="33"/>
      <c r="NZO149" s="33"/>
      <c r="NZP149" s="33"/>
      <c r="NZQ149" s="33"/>
      <c r="NZR149" s="33"/>
      <c r="NZS149" s="33"/>
      <c r="NZT149" s="33"/>
      <c r="NZU149" s="33"/>
      <c r="NZV149" s="33"/>
      <c r="NZW149" s="33"/>
      <c r="NZX149" s="33"/>
      <c r="NZY149" s="33"/>
      <c r="NZZ149" s="33"/>
      <c r="OAA149" s="33"/>
      <c r="OAB149" s="33"/>
      <c r="OAC149" s="33"/>
      <c r="OAD149" s="33"/>
      <c r="OAE149" s="33"/>
      <c r="OAF149" s="33"/>
      <c r="OAG149" s="33"/>
      <c r="OAH149" s="33"/>
      <c r="OAI149" s="33"/>
      <c r="OAJ149" s="33"/>
      <c r="OAK149" s="33"/>
      <c r="OAL149" s="33"/>
      <c r="OAM149" s="33"/>
      <c r="OAN149" s="33"/>
      <c r="OAO149" s="33"/>
      <c r="OAP149" s="33"/>
      <c r="OAQ149" s="33"/>
      <c r="OAR149" s="33"/>
      <c r="OAS149" s="33"/>
      <c r="OAT149" s="33"/>
      <c r="OAU149" s="33"/>
      <c r="OAV149" s="33"/>
      <c r="OAW149" s="33"/>
      <c r="OAX149" s="33"/>
      <c r="OAY149" s="33"/>
      <c r="OAZ149" s="33"/>
      <c r="OBA149" s="33"/>
      <c r="OBB149" s="33"/>
      <c r="OBC149" s="33"/>
      <c r="OBD149" s="33"/>
      <c r="OBE149" s="33"/>
      <c r="OBF149" s="33"/>
      <c r="OBG149" s="33"/>
      <c r="OBH149" s="33"/>
      <c r="OBI149" s="33"/>
      <c r="OBJ149" s="33"/>
      <c r="OBK149" s="33"/>
      <c r="OBL149" s="33"/>
      <c r="OBM149" s="33"/>
      <c r="OBN149" s="33"/>
      <c r="OBO149" s="33"/>
      <c r="OBP149" s="33"/>
      <c r="OBQ149" s="33"/>
      <c r="OBR149" s="33"/>
      <c r="OBS149" s="33"/>
      <c r="OBT149" s="33"/>
      <c r="OBU149" s="33"/>
      <c r="OBV149" s="33"/>
      <c r="OBW149" s="33"/>
      <c r="OBX149" s="33"/>
      <c r="OBY149" s="33"/>
      <c r="OBZ149" s="33"/>
      <c r="OCA149" s="33"/>
      <c r="OCB149" s="33"/>
      <c r="OCC149" s="33"/>
      <c r="OCD149" s="33"/>
      <c r="OCE149" s="33"/>
      <c r="OCF149" s="33"/>
      <c r="OCG149" s="33"/>
      <c r="OCH149" s="33"/>
      <c r="OCI149" s="33"/>
      <c r="OCJ149" s="33"/>
      <c r="OCK149" s="33"/>
      <c r="OCL149" s="33"/>
      <c r="OCM149" s="33"/>
      <c r="OCN149" s="33"/>
      <c r="OCO149" s="33"/>
      <c r="OCP149" s="33"/>
      <c r="OCQ149" s="33"/>
      <c r="OCR149" s="33"/>
      <c r="OCS149" s="33"/>
      <c r="OCT149" s="33"/>
      <c r="OCU149" s="33"/>
      <c r="OCV149" s="33"/>
      <c r="OCW149" s="33"/>
      <c r="OCX149" s="33"/>
      <c r="OCY149" s="33"/>
      <c r="OCZ149" s="33"/>
      <c r="ODA149" s="33"/>
      <c r="ODB149" s="33"/>
      <c r="ODC149" s="33"/>
      <c r="ODD149" s="33"/>
      <c r="ODE149" s="33"/>
      <c r="ODF149" s="33"/>
      <c r="ODG149" s="33"/>
      <c r="ODH149" s="33"/>
      <c r="ODI149" s="33"/>
      <c r="ODJ149" s="33"/>
      <c r="ODK149" s="33"/>
      <c r="ODL149" s="33"/>
      <c r="ODM149" s="33"/>
      <c r="ODN149" s="33"/>
      <c r="ODO149" s="33"/>
      <c r="ODP149" s="33"/>
      <c r="ODQ149" s="33"/>
      <c r="ODR149" s="33"/>
      <c r="ODS149" s="33"/>
      <c r="ODT149" s="33"/>
      <c r="ODU149" s="33"/>
      <c r="ODV149" s="33"/>
      <c r="ODW149" s="33"/>
      <c r="ODX149" s="33"/>
      <c r="ODY149" s="33"/>
      <c r="ODZ149" s="33"/>
      <c r="OEA149" s="33"/>
      <c r="OEB149" s="33"/>
      <c r="OEC149" s="33"/>
      <c r="OED149" s="33"/>
      <c r="OEE149" s="33"/>
      <c r="OEF149" s="33"/>
      <c r="OEG149" s="33"/>
      <c r="OEH149" s="33"/>
      <c r="OEI149" s="33"/>
      <c r="OEJ149" s="33"/>
      <c r="OEK149" s="33"/>
      <c r="OEL149" s="33"/>
      <c r="OEM149" s="33"/>
      <c r="OEN149" s="33"/>
      <c r="OEO149" s="33"/>
      <c r="OEP149" s="33"/>
      <c r="OEQ149" s="33"/>
      <c r="OER149" s="33"/>
      <c r="OES149" s="33"/>
      <c r="OET149" s="33"/>
      <c r="OEU149" s="33"/>
      <c r="OEV149" s="33"/>
      <c r="OEW149" s="33"/>
      <c r="OEX149" s="33"/>
      <c r="OEY149" s="33"/>
      <c r="OEZ149" s="33"/>
      <c r="OFA149" s="33"/>
      <c r="OFB149" s="33"/>
      <c r="OFC149" s="33"/>
      <c r="OFD149" s="33"/>
      <c r="OFE149" s="33"/>
      <c r="OFF149" s="33"/>
      <c r="OFG149" s="33"/>
      <c r="OFH149" s="33"/>
      <c r="OFI149" s="33"/>
      <c r="OFJ149" s="33"/>
      <c r="OFK149" s="33"/>
      <c r="OFL149" s="33"/>
      <c r="OFM149" s="33"/>
      <c r="OFN149" s="33"/>
      <c r="OFO149" s="33"/>
      <c r="OFP149" s="33"/>
      <c r="OFQ149" s="33"/>
      <c r="OFR149" s="33"/>
      <c r="OFS149" s="33"/>
      <c r="OFT149" s="33"/>
      <c r="OFU149" s="33"/>
      <c r="OFV149" s="33"/>
      <c r="OFW149" s="33"/>
      <c r="OFX149" s="33"/>
      <c r="OFY149" s="33"/>
      <c r="OFZ149" s="33"/>
      <c r="OGA149" s="33"/>
      <c r="OGB149" s="33"/>
      <c r="OGC149" s="33"/>
      <c r="OGD149" s="33"/>
      <c r="OGE149" s="33"/>
      <c r="OGF149" s="33"/>
      <c r="OGG149" s="33"/>
      <c r="OGH149" s="33"/>
      <c r="OGI149" s="33"/>
      <c r="OGJ149" s="33"/>
      <c r="OGK149" s="33"/>
      <c r="OGL149" s="33"/>
      <c r="OGM149" s="33"/>
      <c r="OGN149" s="33"/>
      <c r="OGO149" s="33"/>
      <c r="OGP149" s="33"/>
      <c r="OGQ149" s="33"/>
      <c r="OGR149" s="33"/>
      <c r="OGS149" s="33"/>
      <c r="OGT149" s="33"/>
      <c r="OGU149" s="33"/>
      <c r="OGV149" s="33"/>
      <c r="OGW149" s="33"/>
      <c r="OGX149" s="33"/>
      <c r="OGY149" s="33"/>
      <c r="OGZ149" s="33"/>
      <c r="OHA149" s="33"/>
      <c r="OHB149" s="33"/>
      <c r="OHC149" s="33"/>
      <c r="OHD149" s="33"/>
      <c r="OHE149" s="33"/>
      <c r="OHF149" s="33"/>
      <c r="OHG149" s="33"/>
      <c r="OHH149" s="33"/>
      <c r="OHI149" s="33"/>
      <c r="OHJ149" s="33"/>
      <c r="OHK149" s="33"/>
      <c r="OHL149" s="33"/>
      <c r="OHM149" s="33"/>
      <c r="OHN149" s="33"/>
      <c r="OHO149" s="33"/>
      <c r="OHP149" s="33"/>
      <c r="OHQ149" s="33"/>
      <c r="OHR149" s="33"/>
      <c r="OHS149" s="33"/>
      <c r="OHT149" s="33"/>
      <c r="OHU149" s="33"/>
      <c r="OHV149" s="33"/>
      <c r="OHW149" s="33"/>
      <c r="OHX149" s="33"/>
      <c r="OHY149" s="33"/>
      <c r="OHZ149" s="33"/>
      <c r="OIA149" s="33"/>
      <c r="OIB149" s="33"/>
      <c r="OIC149" s="33"/>
      <c r="OID149" s="33"/>
      <c r="OIE149" s="33"/>
      <c r="OIF149" s="33"/>
      <c r="OIG149" s="33"/>
      <c r="OIH149" s="33"/>
      <c r="OII149" s="33"/>
      <c r="OIJ149" s="33"/>
      <c r="OIK149" s="33"/>
      <c r="OIL149" s="33"/>
      <c r="OIM149" s="33"/>
      <c r="OIN149" s="33"/>
      <c r="OIO149" s="33"/>
      <c r="OIP149" s="33"/>
      <c r="OIQ149" s="33"/>
      <c r="OIR149" s="33"/>
      <c r="OIS149" s="33"/>
      <c r="OIT149" s="33"/>
      <c r="OIU149" s="33"/>
      <c r="OIV149" s="33"/>
      <c r="OIW149" s="33"/>
      <c r="OIX149" s="33"/>
      <c r="OIY149" s="33"/>
      <c r="OIZ149" s="33"/>
      <c r="OJA149" s="33"/>
      <c r="OJB149" s="33"/>
      <c r="OJC149" s="33"/>
      <c r="OJD149" s="33"/>
      <c r="OJE149" s="33"/>
      <c r="OJF149" s="33"/>
      <c r="OJG149" s="33"/>
      <c r="OJH149" s="33"/>
      <c r="OJI149" s="33"/>
      <c r="OJJ149" s="33"/>
      <c r="OJK149" s="33"/>
      <c r="OJL149" s="33"/>
      <c r="OJM149" s="33"/>
      <c r="OJN149" s="33"/>
      <c r="OJO149" s="33"/>
      <c r="OJP149" s="33"/>
      <c r="OJQ149" s="33"/>
      <c r="OJR149" s="33"/>
      <c r="OJS149" s="33"/>
      <c r="OJT149" s="33"/>
      <c r="OJU149" s="33"/>
      <c r="OJV149" s="33"/>
      <c r="OJW149" s="33"/>
      <c r="OJX149" s="33"/>
      <c r="OJY149" s="33"/>
      <c r="OJZ149" s="33"/>
      <c r="OKA149" s="33"/>
      <c r="OKB149" s="33"/>
      <c r="OKC149" s="33"/>
      <c r="OKD149" s="33"/>
      <c r="OKE149" s="33"/>
      <c r="OKF149" s="33"/>
      <c r="OKG149" s="33"/>
      <c r="OKH149" s="33"/>
      <c r="OKI149" s="33"/>
      <c r="OKJ149" s="33"/>
      <c r="OKK149" s="33"/>
      <c r="OKL149" s="33"/>
      <c r="OKM149" s="33"/>
      <c r="OKN149" s="33"/>
      <c r="OKO149" s="33"/>
      <c r="OKP149" s="33"/>
      <c r="OKQ149" s="33"/>
      <c r="OKR149" s="33"/>
      <c r="OKS149" s="33"/>
      <c r="OKT149" s="33"/>
      <c r="OKU149" s="33"/>
      <c r="OKV149" s="33"/>
      <c r="OKW149" s="33"/>
      <c r="OKX149" s="33"/>
      <c r="OKY149" s="33"/>
      <c r="OKZ149" s="33"/>
      <c r="OLA149" s="33"/>
      <c r="OLB149" s="33"/>
      <c r="OLC149" s="33"/>
      <c r="OLD149" s="33"/>
      <c r="OLE149" s="33"/>
      <c r="OLF149" s="33"/>
      <c r="OLG149" s="33"/>
      <c r="OLH149" s="33"/>
      <c r="OLI149" s="33"/>
      <c r="OLJ149" s="33"/>
      <c r="OLK149" s="33"/>
      <c r="OLL149" s="33"/>
      <c r="OLM149" s="33"/>
      <c r="OLN149" s="33"/>
      <c r="OLO149" s="33"/>
      <c r="OLP149" s="33"/>
      <c r="OLQ149" s="33"/>
      <c r="OLR149" s="33"/>
      <c r="OLS149" s="33"/>
      <c r="OLT149" s="33"/>
      <c r="OLU149" s="33"/>
      <c r="OLV149" s="33"/>
      <c r="OLW149" s="33"/>
      <c r="OLX149" s="33"/>
      <c r="OLY149" s="33"/>
      <c r="OLZ149" s="33"/>
      <c r="OMA149" s="33"/>
      <c r="OMB149" s="33"/>
      <c r="OMC149" s="33"/>
      <c r="OMD149" s="33"/>
      <c r="OME149" s="33"/>
      <c r="OMF149" s="33"/>
      <c r="OMG149" s="33"/>
      <c r="OMH149" s="33"/>
      <c r="OMI149" s="33"/>
      <c r="OMJ149" s="33"/>
      <c r="OMK149" s="33"/>
      <c r="OML149" s="33"/>
      <c r="OMM149" s="33"/>
      <c r="OMN149" s="33"/>
      <c r="OMO149" s="33"/>
      <c r="OMP149" s="33"/>
      <c r="OMQ149" s="33"/>
      <c r="OMR149" s="33"/>
      <c r="OMS149" s="33"/>
      <c r="OMT149" s="33"/>
      <c r="OMU149" s="33"/>
      <c r="OMV149" s="33"/>
      <c r="OMW149" s="33"/>
      <c r="OMX149" s="33"/>
      <c r="OMY149" s="33"/>
      <c r="OMZ149" s="33"/>
      <c r="ONA149" s="33"/>
      <c r="ONB149" s="33"/>
      <c r="ONC149" s="33"/>
      <c r="OND149" s="33"/>
      <c r="ONE149" s="33"/>
      <c r="ONF149" s="33"/>
      <c r="ONG149" s="33"/>
      <c r="ONH149" s="33"/>
      <c r="ONI149" s="33"/>
      <c r="ONJ149" s="33"/>
      <c r="ONK149" s="33"/>
      <c r="ONL149" s="33"/>
      <c r="ONM149" s="33"/>
      <c r="ONN149" s="33"/>
      <c r="ONO149" s="33"/>
      <c r="ONP149" s="33"/>
      <c r="ONQ149" s="33"/>
      <c r="ONR149" s="33"/>
      <c r="ONS149" s="33"/>
      <c r="ONT149" s="33"/>
      <c r="ONU149" s="33"/>
      <c r="ONV149" s="33"/>
      <c r="ONW149" s="33"/>
      <c r="ONX149" s="33"/>
      <c r="ONY149" s="33"/>
      <c r="ONZ149" s="33"/>
      <c r="OOA149" s="33"/>
      <c r="OOB149" s="33"/>
      <c r="OOC149" s="33"/>
      <c r="OOD149" s="33"/>
      <c r="OOE149" s="33"/>
      <c r="OOF149" s="33"/>
      <c r="OOG149" s="33"/>
      <c r="OOH149" s="33"/>
      <c r="OOI149" s="33"/>
      <c r="OOJ149" s="33"/>
      <c r="OOK149" s="33"/>
      <c r="OOL149" s="33"/>
      <c r="OOM149" s="33"/>
      <c r="OON149" s="33"/>
      <c r="OOO149" s="33"/>
      <c r="OOP149" s="33"/>
      <c r="OOQ149" s="33"/>
      <c r="OOR149" s="33"/>
      <c r="OOS149" s="33"/>
      <c r="OOT149" s="33"/>
      <c r="OOU149" s="33"/>
      <c r="OOV149" s="33"/>
      <c r="OOW149" s="33"/>
      <c r="OOX149" s="33"/>
      <c r="OOY149" s="33"/>
      <c r="OOZ149" s="33"/>
      <c r="OPA149" s="33"/>
      <c r="OPB149" s="33"/>
      <c r="OPC149" s="33"/>
      <c r="OPD149" s="33"/>
      <c r="OPE149" s="33"/>
      <c r="OPF149" s="33"/>
      <c r="OPG149" s="33"/>
      <c r="OPH149" s="33"/>
      <c r="OPI149" s="33"/>
      <c r="OPJ149" s="33"/>
      <c r="OPK149" s="33"/>
      <c r="OPL149" s="33"/>
      <c r="OPM149" s="33"/>
      <c r="OPN149" s="33"/>
      <c r="OPO149" s="33"/>
      <c r="OPP149" s="33"/>
      <c r="OPQ149" s="33"/>
      <c r="OPR149" s="33"/>
      <c r="OPS149" s="33"/>
      <c r="OPT149" s="33"/>
      <c r="OPU149" s="33"/>
      <c r="OPV149" s="33"/>
      <c r="OPW149" s="33"/>
      <c r="OPX149" s="33"/>
      <c r="OPY149" s="33"/>
      <c r="OPZ149" s="33"/>
      <c r="OQA149" s="33"/>
      <c r="OQB149" s="33"/>
      <c r="OQC149" s="33"/>
      <c r="OQD149" s="33"/>
      <c r="OQE149" s="33"/>
      <c r="OQF149" s="33"/>
      <c r="OQG149" s="33"/>
      <c r="OQH149" s="33"/>
      <c r="OQI149" s="33"/>
      <c r="OQJ149" s="33"/>
      <c r="OQK149" s="33"/>
      <c r="OQL149" s="33"/>
      <c r="OQM149" s="33"/>
      <c r="OQN149" s="33"/>
      <c r="OQO149" s="33"/>
      <c r="OQP149" s="33"/>
      <c r="OQQ149" s="33"/>
      <c r="OQR149" s="33"/>
      <c r="OQS149" s="33"/>
      <c r="OQT149" s="33"/>
      <c r="OQU149" s="33"/>
      <c r="OQV149" s="33"/>
      <c r="OQW149" s="33"/>
      <c r="OQX149" s="33"/>
      <c r="OQY149" s="33"/>
      <c r="OQZ149" s="33"/>
      <c r="ORA149" s="33"/>
      <c r="ORB149" s="33"/>
      <c r="ORC149" s="33"/>
      <c r="ORD149" s="33"/>
      <c r="ORE149" s="33"/>
      <c r="ORF149" s="33"/>
      <c r="ORG149" s="33"/>
      <c r="ORH149" s="33"/>
      <c r="ORI149" s="33"/>
      <c r="ORJ149" s="33"/>
      <c r="ORK149" s="33"/>
      <c r="ORL149" s="33"/>
      <c r="ORM149" s="33"/>
      <c r="ORN149" s="33"/>
      <c r="ORO149" s="33"/>
      <c r="ORP149" s="33"/>
      <c r="ORQ149" s="33"/>
      <c r="ORR149" s="33"/>
      <c r="ORS149" s="33"/>
      <c r="ORT149" s="33"/>
      <c r="ORU149" s="33"/>
      <c r="ORV149" s="33"/>
      <c r="ORW149" s="33"/>
      <c r="ORX149" s="33"/>
      <c r="ORY149" s="33"/>
      <c r="ORZ149" s="33"/>
      <c r="OSA149" s="33"/>
      <c r="OSB149" s="33"/>
      <c r="OSC149" s="33"/>
      <c r="OSD149" s="33"/>
      <c r="OSE149" s="33"/>
      <c r="OSF149" s="33"/>
      <c r="OSG149" s="33"/>
      <c r="OSH149" s="33"/>
      <c r="OSI149" s="33"/>
      <c r="OSJ149" s="33"/>
      <c r="OSK149" s="33"/>
      <c r="OSL149" s="33"/>
      <c r="OSM149" s="33"/>
      <c r="OSN149" s="33"/>
      <c r="OSO149" s="33"/>
      <c r="OSP149" s="33"/>
      <c r="OSQ149" s="33"/>
      <c r="OSR149" s="33"/>
      <c r="OSS149" s="33"/>
      <c r="OST149" s="33"/>
      <c r="OSU149" s="33"/>
      <c r="OSV149" s="33"/>
      <c r="OSW149" s="33"/>
      <c r="OSX149" s="33"/>
      <c r="OSY149" s="33"/>
      <c r="OSZ149" s="33"/>
      <c r="OTA149" s="33"/>
      <c r="OTB149" s="33"/>
      <c r="OTC149" s="33"/>
      <c r="OTD149" s="33"/>
      <c r="OTE149" s="33"/>
      <c r="OTF149" s="33"/>
      <c r="OTG149" s="33"/>
      <c r="OTH149" s="33"/>
      <c r="OTI149" s="33"/>
      <c r="OTJ149" s="33"/>
      <c r="OTK149" s="33"/>
      <c r="OTL149" s="33"/>
      <c r="OTM149" s="33"/>
      <c r="OTN149" s="33"/>
      <c r="OTO149" s="33"/>
      <c r="OTP149" s="33"/>
      <c r="OTQ149" s="33"/>
      <c r="OTR149" s="33"/>
      <c r="OTS149" s="33"/>
      <c r="OTT149" s="33"/>
      <c r="OTU149" s="33"/>
      <c r="OTV149" s="33"/>
      <c r="OTW149" s="33"/>
      <c r="OTX149" s="33"/>
      <c r="OTY149" s="33"/>
      <c r="OTZ149" s="33"/>
      <c r="OUA149" s="33"/>
      <c r="OUB149" s="33"/>
      <c r="OUC149" s="33"/>
      <c r="OUD149" s="33"/>
      <c r="OUE149" s="33"/>
      <c r="OUF149" s="33"/>
      <c r="OUG149" s="33"/>
      <c r="OUH149" s="33"/>
      <c r="OUI149" s="33"/>
      <c r="OUJ149" s="33"/>
      <c r="OUK149" s="33"/>
      <c r="OUL149" s="33"/>
      <c r="OUM149" s="33"/>
      <c r="OUN149" s="33"/>
      <c r="OUO149" s="33"/>
      <c r="OUP149" s="33"/>
      <c r="OUQ149" s="33"/>
      <c r="OUR149" s="33"/>
      <c r="OUS149" s="33"/>
      <c r="OUT149" s="33"/>
      <c r="OUU149" s="33"/>
      <c r="OUV149" s="33"/>
      <c r="OUW149" s="33"/>
      <c r="OUX149" s="33"/>
      <c r="OUY149" s="33"/>
      <c r="OUZ149" s="33"/>
      <c r="OVA149" s="33"/>
      <c r="OVB149" s="33"/>
      <c r="OVC149" s="33"/>
      <c r="OVD149" s="33"/>
      <c r="OVE149" s="33"/>
      <c r="OVF149" s="33"/>
      <c r="OVG149" s="33"/>
      <c r="OVH149" s="33"/>
      <c r="OVI149" s="33"/>
      <c r="OVJ149" s="33"/>
      <c r="OVK149" s="33"/>
      <c r="OVL149" s="33"/>
      <c r="OVM149" s="33"/>
      <c r="OVN149" s="33"/>
      <c r="OVO149" s="33"/>
      <c r="OVP149" s="33"/>
      <c r="OVQ149" s="33"/>
      <c r="OVR149" s="33"/>
      <c r="OVS149" s="33"/>
      <c r="OVT149" s="33"/>
      <c r="OVU149" s="33"/>
      <c r="OVV149" s="33"/>
      <c r="OVW149" s="33"/>
      <c r="OVX149" s="33"/>
      <c r="OVY149" s="33"/>
      <c r="OVZ149" s="33"/>
      <c r="OWA149" s="33"/>
      <c r="OWB149" s="33"/>
      <c r="OWC149" s="33"/>
      <c r="OWD149" s="33"/>
      <c r="OWE149" s="33"/>
      <c r="OWF149" s="33"/>
      <c r="OWG149" s="33"/>
      <c r="OWH149" s="33"/>
      <c r="OWI149" s="33"/>
      <c r="OWJ149" s="33"/>
      <c r="OWK149" s="33"/>
      <c r="OWL149" s="33"/>
      <c r="OWM149" s="33"/>
      <c r="OWN149" s="33"/>
      <c r="OWO149" s="33"/>
      <c r="OWP149" s="33"/>
      <c r="OWQ149" s="33"/>
      <c r="OWR149" s="33"/>
      <c r="OWS149" s="33"/>
      <c r="OWT149" s="33"/>
      <c r="OWU149" s="33"/>
      <c r="OWV149" s="33"/>
      <c r="OWW149" s="33"/>
      <c r="OWX149" s="33"/>
      <c r="OWY149" s="33"/>
      <c r="OWZ149" s="33"/>
      <c r="OXA149" s="33"/>
      <c r="OXB149" s="33"/>
      <c r="OXC149" s="33"/>
      <c r="OXD149" s="33"/>
      <c r="OXE149" s="33"/>
      <c r="OXF149" s="33"/>
      <c r="OXG149" s="33"/>
      <c r="OXH149" s="33"/>
      <c r="OXI149" s="33"/>
      <c r="OXJ149" s="33"/>
      <c r="OXK149" s="33"/>
      <c r="OXL149" s="33"/>
      <c r="OXM149" s="33"/>
      <c r="OXN149" s="33"/>
      <c r="OXO149" s="33"/>
      <c r="OXP149" s="33"/>
      <c r="OXQ149" s="33"/>
      <c r="OXR149" s="33"/>
      <c r="OXS149" s="33"/>
      <c r="OXT149" s="33"/>
      <c r="OXU149" s="33"/>
      <c r="OXV149" s="33"/>
      <c r="OXW149" s="33"/>
      <c r="OXX149" s="33"/>
      <c r="OXY149" s="33"/>
      <c r="OXZ149" s="33"/>
      <c r="OYA149" s="33"/>
      <c r="OYB149" s="33"/>
      <c r="OYC149" s="33"/>
      <c r="OYD149" s="33"/>
      <c r="OYE149" s="33"/>
      <c r="OYF149" s="33"/>
      <c r="OYG149" s="33"/>
      <c r="OYH149" s="33"/>
      <c r="OYI149" s="33"/>
      <c r="OYJ149" s="33"/>
      <c r="OYK149" s="33"/>
      <c r="OYL149" s="33"/>
      <c r="OYM149" s="33"/>
      <c r="OYN149" s="33"/>
      <c r="OYO149" s="33"/>
      <c r="OYP149" s="33"/>
      <c r="OYQ149" s="33"/>
      <c r="OYR149" s="33"/>
      <c r="OYS149" s="33"/>
      <c r="OYT149" s="33"/>
      <c r="OYU149" s="33"/>
      <c r="OYV149" s="33"/>
      <c r="OYW149" s="33"/>
      <c r="OYX149" s="33"/>
      <c r="OYY149" s="33"/>
      <c r="OYZ149" s="33"/>
      <c r="OZA149" s="33"/>
      <c r="OZB149" s="33"/>
      <c r="OZC149" s="33"/>
      <c r="OZD149" s="33"/>
      <c r="OZE149" s="33"/>
      <c r="OZF149" s="33"/>
      <c r="OZG149" s="33"/>
      <c r="OZH149" s="33"/>
      <c r="OZI149" s="33"/>
      <c r="OZJ149" s="33"/>
      <c r="OZK149" s="33"/>
      <c r="OZL149" s="33"/>
      <c r="OZM149" s="33"/>
      <c r="OZN149" s="33"/>
      <c r="OZO149" s="33"/>
      <c r="OZP149" s="33"/>
      <c r="OZQ149" s="33"/>
      <c r="OZR149" s="33"/>
      <c r="OZS149" s="33"/>
      <c r="OZT149" s="33"/>
      <c r="OZU149" s="33"/>
      <c r="OZV149" s="33"/>
      <c r="OZW149" s="33"/>
      <c r="OZX149" s="33"/>
      <c r="OZY149" s="33"/>
      <c r="OZZ149" s="33"/>
      <c r="PAA149" s="33"/>
      <c r="PAB149" s="33"/>
      <c r="PAC149" s="33"/>
      <c r="PAD149" s="33"/>
      <c r="PAE149" s="33"/>
      <c r="PAF149" s="33"/>
      <c r="PAG149" s="33"/>
      <c r="PAH149" s="33"/>
      <c r="PAI149" s="33"/>
      <c r="PAJ149" s="33"/>
      <c r="PAK149" s="33"/>
      <c r="PAL149" s="33"/>
      <c r="PAM149" s="33"/>
      <c r="PAN149" s="33"/>
      <c r="PAO149" s="33"/>
      <c r="PAP149" s="33"/>
      <c r="PAQ149" s="33"/>
      <c r="PAR149" s="33"/>
      <c r="PAS149" s="33"/>
      <c r="PAT149" s="33"/>
      <c r="PAU149" s="33"/>
      <c r="PAV149" s="33"/>
      <c r="PAW149" s="33"/>
      <c r="PAX149" s="33"/>
      <c r="PAY149" s="33"/>
      <c r="PAZ149" s="33"/>
      <c r="PBA149" s="33"/>
      <c r="PBB149" s="33"/>
      <c r="PBC149" s="33"/>
      <c r="PBD149" s="33"/>
      <c r="PBE149" s="33"/>
      <c r="PBF149" s="33"/>
      <c r="PBG149" s="33"/>
      <c r="PBH149" s="33"/>
      <c r="PBI149" s="33"/>
      <c r="PBJ149" s="33"/>
      <c r="PBK149" s="33"/>
      <c r="PBL149" s="33"/>
      <c r="PBM149" s="33"/>
      <c r="PBN149" s="33"/>
      <c r="PBO149" s="33"/>
      <c r="PBP149" s="33"/>
      <c r="PBQ149" s="33"/>
      <c r="PBR149" s="33"/>
      <c r="PBS149" s="33"/>
      <c r="PBT149" s="33"/>
      <c r="PBU149" s="33"/>
      <c r="PBV149" s="33"/>
      <c r="PBW149" s="33"/>
      <c r="PBX149" s="33"/>
      <c r="PBY149" s="33"/>
      <c r="PBZ149" s="33"/>
      <c r="PCA149" s="33"/>
      <c r="PCB149" s="33"/>
      <c r="PCC149" s="33"/>
      <c r="PCD149" s="33"/>
      <c r="PCE149" s="33"/>
      <c r="PCF149" s="33"/>
      <c r="PCG149" s="33"/>
      <c r="PCH149" s="33"/>
      <c r="PCI149" s="33"/>
      <c r="PCJ149" s="33"/>
      <c r="PCK149" s="33"/>
      <c r="PCL149" s="33"/>
      <c r="PCM149" s="33"/>
      <c r="PCN149" s="33"/>
      <c r="PCO149" s="33"/>
      <c r="PCP149" s="33"/>
      <c r="PCQ149" s="33"/>
      <c r="PCR149" s="33"/>
      <c r="PCS149" s="33"/>
      <c r="PCT149" s="33"/>
      <c r="PCU149" s="33"/>
      <c r="PCV149" s="33"/>
      <c r="PCW149" s="33"/>
      <c r="PCX149" s="33"/>
      <c r="PCY149" s="33"/>
      <c r="PCZ149" s="33"/>
      <c r="PDA149" s="33"/>
      <c r="PDB149" s="33"/>
      <c r="PDC149" s="33"/>
      <c r="PDD149" s="33"/>
      <c r="PDE149" s="33"/>
      <c r="PDF149" s="33"/>
      <c r="PDG149" s="33"/>
      <c r="PDH149" s="33"/>
      <c r="PDI149" s="33"/>
      <c r="PDJ149" s="33"/>
      <c r="PDK149" s="33"/>
      <c r="PDL149" s="33"/>
      <c r="PDM149" s="33"/>
      <c r="PDN149" s="33"/>
      <c r="PDO149" s="33"/>
      <c r="PDP149" s="33"/>
      <c r="PDQ149" s="33"/>
      <c r="PDR149" s="33"/>
      <c r="PDS149" s="33"/>
      <c r="PDT149" s="33"/>
      <c r="PDU149" s="33"/>
      <c r="PDV149" s="33"/>
      <c r="PDW149" s="33"/>
      <c r="PDX149" s="33"/>
      <c r="PDY149" s="33"/>
      <c r="PDZ149" s="33"/>
      <c r="PEA149" s="33"/>
      <c r="PEB149" s="33"/>
      <c r="PEC149" s="33"/>
      <c r="PED149" s="33"/>
      <c r="PEE149" s="33"/>
      <c r="PEF149" s="33"/>
      <c r="PEG149" s="33"/>
      <c r="PEH149" s="33"/>
      <c r="PEI149" s="33"/>
      <c r="PEJ149" s="33"/>
      <c r="PEK149" s="33"/>
      <c r="PEL149" s="33"/>
      <c r="PEM149" s="33"/>
      <c r="PEN149" s="33"/>
      <c r="PEO149" s="33"/>
      <c r="PEP149" s="33"/>
      <c r="PEQ149" s="33"/>
      <c r="PER149" s="33"/>
      <c r="PES149" s="33"/>
      <c r="PET149" s="33"/>
      <c r="PEU149" s="33"/>
      <c r="PEV149" s="33"/>
      <c r="PEW149" s="33"/>
      <c r="PEX149" s="33"/>
      <c r="PEY149" s="33"/>
      <c r="PEZ149" s="33"/>
      <c r="PFA149" s="33"/>
      <c r="PFB149" s="33"/>
      <c r="PFC149" s="33"/>
      <c r="PFD149" s="33"/>
      <c r="PFE149" s="33"/>
      <c r="PFF149" s="33"/>
      <c r="PFG149" s="33"/>
      <c r="PFH149" s="33"/>
      <c r="PFI149" s="33"/>
      <c r="PFJ149" s="33"/>
      <c r="PFK149" s="33"/>
      <c r="PFL149" s="33"/>
      <c r="PFM149" s="33"/>
      <c r="PFN149" s="33"/>
      <c r="PFO149" s="33"/>
      <c r="PFP149" s="33"/>
      <c r="PFQ149" s="33"/>
      <c r="PFR149" s="33"/>
      <c r="PFS149" s="33"/>
      <c r="PFT149" s="33"/>
      <c r="PFU149" s="33"/>
      <c r="PFV149" s="33"/>
      <c r="PFW149" s="33"/>
      <c r="PFX149" s="33"/>
      <c r="PFY149" s="33"/>
      <c r="PFZ149" s="33"/>
      <c r="PGA149" s="33"/>
      <c r="PGB149" s="33"/>
      <c r="PGC149" s="33"/>
      <c r="PGD149" s="33"/>
      <c r="PGE149" s="33"/>
      <c r="PGF149" s="33"/>
      <c r="PGG149" s="33"/>
      <c r="PGH149" s="33"/>
      <c r="PGI149" s="33"/>
      <c r="PGJ149" s="33"/>
      <c r="PGK149" s="33"/>
      <c r="PGL149" s="33"/>
      <c r="PGM149" s="33"/>
      <c r="PGN149" s="33"/>
      <c r="PGO149" s="33"/>
      <c r="PGP149" s="33"/>
      <c r="PGQ149" s="33"/>
      <c r="PGR149" s="33"/>
      <c r="PGS149" s="33"/>
      <c r="PGT149" s="33"/>
      <c r="PGU149" s="33"/>
      <c r="PGV149" s="33"/>
      <c r="PGW149" s="33"/>
      <c r="PGX149" s="33"/>
      <c r="PGY149" s="33"/>
      <c r="PGZ149" s="33"/>
      <c r="PHA149" s="33"/>
      <c r="PHB149" s="33"/>
      <c r="PHC149" s="33"/>
      <c r="PHD149" s="33"/>
      <c r="PHE149" s="33"/>
      <c r="PHF149" s="33"/>
      <c r="PHG149" s="33"/>
      <c r="PHH149" s="33"/>
      <c r="PHI149" s="33"/>
      <c r="PHJ149" s="33"/>
      <c r="PHK149" s="33"/>
      <c r="PHL149" s="33"/>
      <c r="PHM149" s="33"/>
      <c r="PHN149" s="33"/>
      <c r="PHO149" s="33"/>
      <c r="PHP149" s="33"/>
      <c r="PHQ149" s="33"/>
      <c r="PHR149" s="33"/>
      <c r="PHS149" s="33"/>
      <c r="PHT149" s="33"/>
      <c r="PHU149" s="33"/>
      <c r="PHV149" s="33"/>
      <c r="PHW149" s="33"/>
      <c r="PHX149" s="33"/>
      <c r="PHY149" s="33"/>
      <c r="PHZ149" s="33"/>
      <c r="PIA149" s="33"/>
      <c r="PIB149" s="33"/>
      <c r="PIC149" s="33"/>
      <c r="PID149" s="33"/>
      <c r="PIE149" s="33"/>
      <c r="PIF149" s="33"/>
      <c r="PIG149" s="33"/>
      <c r="PIH149" s="33"/>
      <c r="PII149" s="33"/>
      <c r="PIJ149" s="33"/>
      <c r="PIK149" s="33"/>
      <c r="PIL149" s="33"/>
      <c r="PIM149" s="33"/>
      <c r="PIN149" s="33"/>
      <c r="PIO149" s="33"/>
      <c r="PIP149" s="33"/>
      <c r="PIQ149" s="33"/>
      <c r="PIR149" s="33"/>
      <c r="PIS149" s="33"/>
      <c r="PIT149" s="33"/>
      <c r="PIU149" s="33"/>
      <c r="PIV149" s="33"/>
      <c r="PIW149" s="33"/>
      <c r="PIX149" s="33"/>
      <c r="PIY149" s="33"/>
      <c r="PIZ149" s="33"/>
      <c r="PJA149" s="33"/>
      <c r="PJB149" s="33"/>
      <c r="PJC149" s="33"/>
      <c r="PJD149" s="33"/>
      <c r="PJE149" s="33"/>
      <c r="PJF149" s="33"/>
      <c r="PJG149" s="33"/>
      <c r="PJH149" s="33"/>
      <c r="PJI149" s="33"/>
      <c r="PJJ149" s="33"/>
      <c r="PJK149" s="33"/>
      <c r="PJL149" s="33"/>
      <c r="PJM149" s="33"/>
      <c r="PJN149" s="33"/>
      <c r="PJO149" s="33"/>
      <c r="PJP149" s="33"/>
      <c r="PJQ149" s="33"/>
      <c r="PJR149" s="33"/>
      <c r="PJS149" s="33"/>
      <c r="PJT149" s="33"/>
      <c r="PJU149" s="33"/>
      <c r="PJV149" s="33"/>
      <c r="PJW149" s="33"/>
      <c r="PJX149" s="33"/>
      <c r="PJY149" s="33"/>
      <c r="PJZ149" s="33"/>
      <c r="PKA149" s="33"/>
      <c r="PKB149" s="33"/>
      <c r="PKC149" s="33"/>
      <c r="PKD149" s="33"/>
      <c r="PKE149" s="33"/>
      <c r="PKF149" s="33"/>
      <c r="PKG149" s="33"/>
      <c r="PKH149" s="33"/>
      <c r="PKI149" s="33"/>
      <c r="PKJ149" s="33"/>
      <c r="PKK149" s="33"/>
      <c r="PKL149" s="33"/>
      <c r="PKM149" s="33"/>
      <c r="PKN149" s="33"/>
      <c r="PKO149" s="33"/>
      <c r="PKP149" s="33"/>
      <c r="PKQ149" s="33"/>
      <c r="PKR149" s="33"/>
      <c r="PKS149" s="33"/>
      <c r="PKT149" s="33"/>
      <c r="PKU149" s="33"/>
      <c r="PKV149" s="33"/>
      <c r="PKW149" s="33"/>
      <c r="PKX149" s="33"/>
      <c r="PKY149" s="33"/>
      <c r="PKZ149" s="33"/>
      <c r="PLA149" s="33"/>
      <c r="PLB149" s="33"/>
      <c r="PLC149" s="33"/>
      <c r="PLD149" s="33"/>
      <c r="PLE149" s="33"/>
      <c r="PLF149" s="33"/>
      <c r="PLG149" s="33"/>
      <c r="PLH149" s="33"/>
      <c r="PLI149" s="33"/>
      <c r="PLJ149" s="33"/>
      <c r="PLK149" s="33"/>
      <c r="PLL149" s="33"/>
      <c r="PLM149" s="33"/>
      <c r="PLN149" s="33"/>
      <c r="PLO149" s="33"/>
      <c r="PLP149" s="33"/>
      <c r="PLQ149" s="33"/>
      <c r="PLR149" s="33"/>
      <c r="PLS149" s="33"/>
      <c r="PLT149" s="33"/>
      <c r="PLU149" s="33"/>
      <c r="PLV149" s="33"/>
      <c r="PLW149" s="33"/>
      <c r="PLX149" s="33"/>
      <c r="PLY149" s="33"/>
      <c r="PLZ149" s="33"/>
      <c r="PMA149" s="33"/>
      <c r="PMB149" s="33"/>
      <c r="PMC149" s="33"/>
      <c r="PMD149" s="33"/>
      <c r="PME149" s="33"/>
      <c r="PMF149" s="33"/>
      <c r="PMG149" s="33"/>
      <c r="PMH149" s="33"/>
      <c r="PMI149" s="33"/>
      <c r="PMJ149" s="33"/>
      <c r="PMK149" s="33"/>
      <c r="PML149" s="33"/>
      <c r="PMM149" s="33"/>
      <c r="PMN149" s="33"/>
      <c r="PMO149" s="33"/>
      <c r="PMP149" s="33"/>
      <c r="PMQ149" s="33"/>
      <c r="PMR149" s="33"/>
      <c r="PMS149" s="33"/>
      <c r="PMT149" s="33"/>
      <c r="PMU149" s="33"/>
      <c r="PMV149" s="33"/>
      <c r="PMW149" s="33"/>
      <c r="PMX149" s="33"/>
      <c r="PMY149" s="33"/>
      <c r="PMZ149" s="33"/>
      <c r="PNA149" s="33"/>
      <c r="PNB149" s="33"/>
      <c r="PNC149" s="33"/>
      <c r="PND149" s="33"/>
      <c r="PNE149" s="33"/>
      <c r="PNF149" s="33"/>
      <c r="PNG149" s="33"/>
      <c r="PNH149" s="33"/>
      <c r="PNI149" s="33"/>
      <c r="PNJ149" s="33"/>
      <c r="PNK149" s="33"/>
      <c r="PNL149" s="33"/>
      <c r="PNM149" s="33"/>
      <c r="PNN149" s="33"/>
      <c r="PNO149" s="33"/>
      <c r="PNP149" s="33"/>
      <c r="PNQ149" s="33"/>
      <c r="PNR149" s="33"/>
      <c r="PNS149" s="33"/>
      <c r="PNT149" s="33"/>
      <c r="PNU149" s="33"/>
      <c r="PNV149" s="33"/>
      <c r="PNW149" s="33"/>
      <c r="PNX149" s="33"/>
      <c r="PNY149" s="33"/>
      <c r="PNZ149" s="33"/>
      <c r="POA149" s="33"/>
      <c r="POB149" s="33"/>
      <c r="POC149" s="33"/>
      <c r="POD149" s="33"/>
      <c r="POE149" s="33"/>
      <c r="POF149" s="33"/>
      <c r="POG149" s="33"/>
      <c r="POH149" s="33"/>
      <c r="POI149" s="33"/>
      <c r="POJ149" s="33"/>
      <c r="POK149" s="33"/>
      <c r="POL149" s="33"/>
      <c r="POM149" s="33"/>
      <c r="PON149" s="33"/>
      <c r="POO149" s="33"/>
      <c r="POP149" s="33"/>
      <c r="POQ149" s="33"/>
      <c r="POR149" s="33"/>
      <c r="POS149" s="33"/>
      <c r="POT149" s="33"/>
      <c r="POU149" s="33"/>
      <c r="POV149" s="33"/>
      <c r="POW149" s="33"/>
      <c r="POX149" s="33"/>
      <c r="POY149" s="33"/>
      <c r="POZ149" s="33"/>
      <c r="PPA149" s="33"/>
      <c r="PPB149" s="33"/>
      <c r="PPC149" s="33"/>
      <c r="PPD149" s="33"/>
      <c r="PPE149" s="33"/>
      <c r="PPF149" s="33"/>
      <c r="PPG149" s="33"/>
      <c r="PPH149" s="33"/>
      <c r="PPI149" s="33"/>
      <c r="PPJ149" s="33"/>
      <c r="PPK149" s="33"/>
      <c r="PPL149" s="33"/>
      <c r="PPM149" s="33"/>
      <c r="PPN149" s="33"/>
      <c r="PPO149" s="33"/>
      <c r="PPP149" s="33"/>
      <c r="PPQ149" s="33"/>
      <c r="PPR149" s="33"/>
      <c r="PPS149" s="33"/>
      <c r="PPT149" s="33"/>
      <c r="PPU149" s="33"/>
      <c r="PPV149" s="33"/>
      <c r="PPW149" s="33"/>
      <c r="PPX149" s="33"/>
      <c r="PPY149" s="33"/>
      <c r="PPZ149" s="33"/>
      <c r="PQA149" s="33"/>
      <c r="PQB149" s="33"/>
      <c r="PQC149" s="33"/>
      <c r="PQD149" s="33"/>
      <c r="PQE149" s="33"/>
      <c r="PQF149" s="33"/>
      <c r="PQG149" s="33"/>
      <c r="PQH149" s="33"/>
      <c r="PQI149" s="33"/>
      <c r="PQJ149" s="33"/>
      <c r="PQK149" s="33"/>
      <c r="PQL149" s="33"/>
      <c r="PQM149" s="33"/>
      <c r="PQN149" s="33"/>
      <c r="PQO149" s="33"/>
      <c r="PQP149" s="33"/>
      <c r="PQQ149" s="33"/>
      <c r="PQR149" s="33"/>
      <c r="PQS149" s="33"/>
      <c r="PQT149" s="33"/>
      <c r="PQU149" s="33"/>
      <c r="PQV149" s="33"/>
      <c r="PQW149" s="33"/>
      <c r="PQX149" s="33"/>
      <c r="PQY149" s="33"/>
      <c r="PQZ149" s="33"/>
      <c r="PRA149" s="33"/>
      <c r="PRB149" s="33"/>
      <c r="PRC149" s="33"/>
      <c r="PRD149" s="33"/>
      <c r="PRE149" s="33"/>
      <c r="PRF149" s="33"/>
      <c r="PRG149" s="33"/>
      <c r="PRH149" s="33"/>
      <c r="PRI149" s="33"/>
      <c r="PRJ149" s="33"/>
      <c r="PRK149" s="33"/>
      <c r="PRL149" s="33"/>
      <c r="PRM149" s="33"/>
      <c r="PRN149" s="33"/>
      <c r="PRO149" s="33"/>
      <c r="PRP149" s="33"/>
      <c r="PRQ149" s="33"/>
      <c r="PRR149" s="33"/>
      <c r="PRS149" s="33"/>
      <c r="PRT149" s="33"/>
      <c r="PRU149" s="33"/>
      <c r="PRV149" s="33"/>
      <c r="PRW149" s="33"/>
      <c r="PRX149" s="33"/>
      <c r="PRY149" s="33"/>
      <c r="PRZ149" s="33"/>
      <c r="PSA149" s="33"/>
      <c r="PSB149" s="33"/>
      <c r="PSC149" s="33"/>
      <c r="PSD149" s="33"/>
      <c r="PSE149" s="33"/>
      <c r="PSF149" s="33"/>
      <c r="PSG149" s="33"/>
      <c r="PSH149" s="33"/>
      <c r="PSI149" s="33"/>
      <c r="PSJ149" s="33"/>
      <c r="PSK149" s="33"/>
      <c r="PSL149" s="33"/>
      <c r="PSM149" s="33"/>
      <c r="PSN149" s="33"/>
      <c r="PSO149" s="33"/>
      <c r="PSP149" s="33"/>
      <c r="PSQ149" s="33"/>
      <c r="PSR149" s="33"/>
      <c r="PSS149" s="33"/>
      <c r="PST149" s="33"/>
      <c r="PSU149" s="33"/>
      <c r="PSV149" s="33"/>
      <c r="PSW149" s="33"/>
      <c r="PSX149" s="33"/>
      <c r="PSY149" s="33"/>
      <c r="PSZ149" s="33"/>
      <c r="PTA149" s="33"/>
      <c r="PTB149" s="33"/>
      <c r="PTC149" s="33"/>
      <c r="PTD149" s="33"/>
      <c r="PTE149" s="33"/>
      <c r="PTF149" s="33"/>
      <c r="PTG149" s="33"/>
      <c r="PTH149" s="33"/>
      <c r="PTI149" s="33"/>
      <c r="PTJ149" s="33"/>
      <c r="PTK149" s="33"/>
      <c r="PTL149" s="33"/>
      <c r="PTM149" s="33"/>
      <c r="PTN149" s="33"/>
      <c r="PTO149" s="33"/>
      <c r="PTP149" s="33"/>
      <c r="PTQ149" s="33"/>
      <c r="PTR149" s="33"/>
      <c r="PTS149" s="33"/>
      <c r="PTT149" s="33"/>
      <c r="PTU149" s="33"/>
      <c r="PTV149" s="33"/>
      <c r="PTW149" s="33"/>
      <c r="PTX149" s="33"/>
      <c r="PTY149" s="33"/>
      <c r="PTZ149" s="33"/>
      <c r="PUA149" s="33"/>
      <c r="PUB149" s="33"/>
      <c r="PUC149" s="33"/>
      <c r="PUD149" s="33"/>
      <c r="PUE149" s="33"/>
      <c r="PUF149" s="33"/>
      <c r="PUG149" s="33"/>
      <c r="PUH149" s="33"/>
      <c r="PUI149" s="33"/>
      <c r="PUJ149" s="33"/>
      <c r="PUK149" s="33"/>
      <c r="PUL149" s="33"/>
      <c r="PUM149" s="33"/>
      <c r="PUN149" s="33"/>
      <c r="PUO149" s="33"/>
      <c r="PUP149" s="33"/>
      <c r="PUQ149" s="33"/>
      <c r="PUR149" s="33"/>
      <c r="PUS149" s="33"/>
      <c r="PUT149" s="33"/>
      <c r="PUU149" s="33"/>
      <c r="PUV149" s="33"/>
      <c r="PUW149" s="33"/>
      <c r="PUX149" s="33"/>
      <c r="PUY149" s="33"/>
      <c r="PUZ149" s="33"/>
      <c r="PVA149" s="33"/>
      <c r="PVB149" s="33"/>
      <c r="PVC149" s="33"/>
      <c r="PVD149" s="33"/>
      <c r="PVE149" s="33"/>
      <c r="PVF149" s="33"/>
      <c r="PVG149" s="33"/>
      <c r="PVH149" s="33"/>
      <c r="PVI149" s="33"/>
      <c r="PVJ149" s="33"/>
      <c r="PVK149" s="33"/>
      <c r="PVL149" s="33"/>
      <c r="PVM149" s="33"/>
      <c r="PVN149" s="33"/>
      <c r="PVO149" s="33"/>
      <c r="PVP149" s="33"/>
      <c r="PVQ149" s="33"/>
      <c r="PVR149" s="33"/>
      <c r="PVS149" s="33"/>
      <c r="PVT149" s="33"/>
      <c r="PVU149" s="33"/>
      <c r="PVV149" s="33"/>
      <c r="PVW149" s="33"/>
      <c r="PVX149" s="33"/>
      <c r="PVY149" s="33"/>
      <c r="PVZ149" s="33"/>
      <c r="PWA149" s="33"/>
      <c r="PWB149" s="33"/>
      <c r="PWC149" s="33"/>
      <c r="PWD149" s="33"/>
      <c r="PWE149" s="33"/>
      <c r="PWF149" s="33"/>
      <c r="PWG149" s="33"/>
      <c r="PWH149" s="33"/>
      <c r="PWI149" s="33"/>
      <c r="PWJ149" s="33"/>
      <c r="PWK149" s="33"/>
      <c r="PWL149" s="33"/>
      <c r="PWM149" s="33"/>
      <c r="PWN149" s="33"/>
      <c r="PWO149" s="33"/>
      <c r="PWP149" s="33"/>
      <c r="PWQ149" s="33"/>
      <c r="PWR149" s="33"/>
      <c r="PWS149" s="33"/>
      <c r="PWT149" s="33"/>
      <c r="PWU149" s="33"/>
      <c r="PWV149" s="33"/>
      <c r="PWW149" s="33"/>
      <c r="PWX149" s="33"/>
      <c r="PWY149" s="33"/>
      <c r="PWZ149" s="33"/>
      <c r="PXA149" s="33"/>
      <c r="PXB149" s="33"/>
      <c r="PXC149" s="33"/>
      <c r="PXD149" s="33"/>
      <c r="PXE149" s="33"/>
      <c r="PXF149" s="33"/>
      <c r="PXG149" s="33"/>
      <c r="PXH149" s="33"/>
      <c r="PXI149" s="33"/>
      <c r="PXJ149" s="33"/>
      <c r="PXK149" s="33"/>
      <c r="PXL149" s="33"/>
      <c r="PXM149" s="33"/>
      <c r="PXN149" s="33"/>
      <c r="PXO149" s="33"/>
      <c r="PXP149" s="33"/>
      <c r="PXQ149" s="33"/>
      <c r="PXR149" s="33"/>
      <c r="PXS149" s="33"/>
      <c r="PXT149" s="33"/>
      <c r="PXU149" s="33"/>
      <c r="PXV149" s="33"/>
      <c r="PXW149" s="33"/>
      <c r="PXX149" s="33"/>
      <c r="PXY149" s="33"/>
      <c r="PXZ149" s="33"/>
      <c r="PYA149" s="33"/>
      <c r="PYB149" s="33"/>
      <c r="PYC149" s="33"/>
      <c r="PYD149" s="33"/>
      <c r="PYE149" s="33"/>
      <c r="PYF149" s="33"/>
      <c r="PYG149" s="33"/>
      <c r="PYH149" s="33"/>
      <c r="PYI149" s="33"/>
      <c r="PYJ149" s="33"/>
      <c r="PYK149" s="33"/>
      <c r="PYL149" s="33"/>
      <c r="PYM149" s="33"/>
      <c r="PYN149" s="33"/>
      <c r="PYO149" s="33"/>
      <c r="PYP149" s="33"/>
      <c r="PYQ149" s="33"/>
      <c r="PYR149" s="33"/>
      <c r="PYS149" s="33"/>
      <c r="PYT149" s="33"/>
      <c r="PYU149" s="33"/>
      <c r="PYV149" s="33"/>
      <c r="PYW149" s="33"/>
      <c r="PYX149" s="33"/>
      <c r="PYY149" s="33"/>
      <c r="PYZ149" s="33"/>
      <c r="PZA149" s="33"/>
      <c r="PZB149" s="33"/>
      <c r="PZC149" s="33"/>
      <c r="PZD149" s="33"/>
      <c r="PZE149" s="33"/>
      <c r="PZF149" s="33"/>
      <c r="PZG149" s="33"/>
      <c r="PZH149" s="33"/>
      <c r="PZI149" s="33"/>
      <c r="PZJ149" s="33"/>
      <c r="PZK149" s="33"/>
      <c r="PZL149" s="33"/>
      <c r="PZM149" s="33"/>
      <c r="PZN149" s="33"/>
      <c r="PZO149" s="33"/>
      <c r="PZP149" s="33"/>
      <c r="PZQ149" s="33"/>
      <c r="PZR149" s="33"/>
      <c r="PZS149" s="33"/>
      <c r="PZT149" s="33"/>
      <c r="PZU149" s="33"/>
      <c r="PZV149" s="33"/>
      <c r="PZW149" s="33"/>
      <c r="PZX149" s="33"/>
      <c r="PZY149" s="33"/>
      <c r="PZZ149" s="33"/>
      <c r="QAA149" s="33"/>
      <c r="QAB149" s="33"/>
      <c r="QAC149" s="33"/>
      <c r="QAD149" s="33"/>
      <c r="QAE149" s="33"/>
      <c r="QAF149" s="33"/>
      <c r="QAG149" s="33"/>
      <c r="QAH149" s="33"/>
      <c r="QAI149" s="33"/>
      <c r="QAJ149" s="33"/>
      <c r="QAK149" s="33"/>
      <c r="QAL149" s="33"/>
      <c r="QAM149" s="33"/>
      <c r="QAN149" s="33"/>
      <c r="QAO149" s="33"/>
      <c r="QAP149" s="33"/>
      <c r="QAQ149" s="33"/>
      <c r="QAR149" s="33"/>
      <c r="QAS149" s="33"/>
      <c r="QAT149" s="33"/>
      <c r="QAU149" s="33"/>
      <c r="QAV149" s="33"/>
      <c r="QAW149" s="33"/>
      <c r="QAX149" s="33"/>
      <c r="QAY149" s="33"/>
      <c r="QAZ149" s="33"/>
      <c r="QBA149" s="33"/>
      <c r="QBB149" s="33"/>
      <c r="QBC149" s="33"/>
      <c r="QBD149" s="33"/>
      <c r="QBE149" s="33"/>
      <c r="QBF149" s="33"/>
      <c r="QBG149" s="33"/>
      <c r="QBH149" s="33"/>
      <c r="QBI149" s="33"/>
      <c r="QBJ149" s="33"/>
      <c r="QBK149" s="33"/>
      <c r="QBL149" s="33"/>
      <c r="QBM149" s="33"/>
      <c r="QBN149" s="33"/>
      <c r="QBO149" s="33"/>
      <c r="QBP149" s="33"/>
      <c r="QBQ149" s="33"/>
      <c r="QBR149" s="33"/>
      <c r="QBS149" s="33"/>
      <c r="QBT149" s="33"/>
      <c r="QBU149" s="33"/>
      <c r="QBV149" s="33"/>
      <c r="QBW149" s="33"/>
      <c r="QBX149" s="33"/>
      <c r="QBY149" s="33"/>
      <c r="QBZ149" s="33"/>
      <c r="QCA149" s="33"/>
      <c r="QCB149" s="33"/>
      <c r="QCC149" s="33"/>
      <c r="QCD149" s="33"/>
      <c r="QCE149" s="33"/>
      <c r="QCF149" s="33"/>
      <c r="QCG149" s="33"/>
      <c r="QCH149" s="33"/>
      <c r="QCI149" s="33"/>
      <c r="QCJ149" s="33"/>
      <c r="QCK149" s="33"/>
      <c r="QCL149" s="33"/>
      <c r="QCM149" s="33"/>
      <c r="QCN149" s="33"/>
      <c r="QCO149" s="33"/>
      <c r="QCP149" s="33"/>
      <c r="QCQ149" s="33"/>
      <c r="QCR149" s="33"/>
      <c r="QCS149" s="33"/>
      <c r="QCT149" s="33"/>
      <c r="QCU149" s="33"/>
      <c r="QCV149" s="33"/>
      <c r="QCW149" s="33"/>
      <c r="QCX149" s="33"/>
      <c r="QCY149" s="33"/>
      <c r="QCZ149" s="33"/>
      <c r="QDA149" s="33"/>
      <c r="QDB149" s="33"/>
      <c r="QDC149" s="33"/>
      <c r="QDD149" s="33"/>
      <c r="QDE149" s="33"/>
      <c r="QDF149" s="33"/>
      <c r="QDG149" s="33"/>
      <c r="QDH149" s="33"/>
      <c r="QDI149" s="33"/>
      <c r="QDJ149" s="33"/>
      <c r="QDK149" s="33"/>
      <c r="QDL149" s="33"/>
      <c r="QDM149" s="33"/>
      <c r="QDN149" s="33"/>
      <c r="QDO149" s="33"/>
      <c r="QDP149" s="33"/>
      <c r="QDQ149" s="33"/>
      <c r="QDR149" s="33"/>
      <c r="QDS149" s="33"/>
      <c r="QDT149" s="33"/>
      <c r="QDU149" s="33"/>
      <c r="QDV149" s="33"/>
      <c r="QDW149" s="33"/>
      <c r="QDX149" s="33"/>
      <c r="QDY149" s="33"/>
      <c r="QDZ149" s="33"/>
      <c r="QEA149" s="33"/>
      <c r="QEB149" s="33"/>
      <c r="QEC149" s="33"/>
      <c r="QED149" s="33"/>
      <c r="QEE149" s="33"/>
      <c r="QEF149" s="33"/>
      <c r="QEG149" s="33"/>
      <c r="QEH149" s="33"/>
      <c r="QEI149" s="33"/>
      <c r="QEJ149" s="33"/>
      <c r="QEK149" s="33"/>
      <c r="QEL149" s="33"/>
      <c r="QEM149" s="33"/>
      <c r="QEN149" s="33"/>
      <c r="QEO149" s="33"/>
      <c r="QEP149" s="33"/>
      <c r="QEQ149" s="33"/>
      <c r="QER149" s="33"/>
      <c r="QES149" s="33"/>
      <c r="QET149" s="33"/>
      <c r="QEU149" s="33"/>
      <c r="QEV149" s="33"/>
      <c r="QEW149" s="33"/>
      <c r="QEX149" s="33"/>
      <c r="QEY149" s="33"/>
      <c r="QEZ149" s="33"/>
      <c r="QFA149" s="33"/>
      <c r="QFB149" s="33"/>
      <c r="QFC149" s="33"/>
      <c r="QFD149" s="33"/>
      <c r="QFE149" s="33"/>
      <c r="QFF149" s="33"/>
      <c r="QFG149" s="33"/>
      <c r="QFH149" s="33"/>
      <c r="QFI149" s="33"/>
      <c r="QFJ149" s="33"/>
      <c r="QFK149" s="33"/>
      <c r="QFL149" s="33"/>
      <c r="QFM149" s="33"/>
      <c r="QFN149" s="33"/>
      <c r="QFO149" s="33"/>
      <c r="QFP149" s="33"/>
      <c r="QFQ149" s="33"/>
      <c r="QFR149" s="33"/>
      <c r="QFS149" s="33"/>
      <c r="QFT149" s="33"/>
      <c r="QFU149" s="33"/>
      <c r="QFV149" s="33"/>
      <c r="QFW149" s="33"/>
      <c r="QFX149" s="33"/>
      <c r="QFY149" s="33"/>
      <c r="QFZ149" s="33"/>
      <c r="QGA149" s="33"/>
      <c r="QGB149" s="33"/>
      <c r="QGC149" s="33"/>
      <c r="QGD149" s="33"/>
      <c r="QGE149" s="33"/>
      <c r="QGF149" s="33"/>
      <c r="QGG149" s="33"/>
      <c r="QGH149" s="33"/>
      <c r="QGI149" s="33"/>
      <c r="QGJ149" s="33"/>
      <c r="QGK149" s="33"/>
      <c r="QGL149" s="33"/>
      <c r="QGM149" s="33"/>
      <c r="QGN149" s="33"/>
      <c r="QGO149" s="33"/>
      <c r="QGP149" s="33"/>
      <c r="QGQ149" s="33"/>
      <c r="QGR149" s="33"/>
      <c r="QGS149" s="33"/>
      <c r="QGT149" s="33"/>
      <c r="QGU149" s="33"/>
      <c r="QGV149" s="33"/>
      <c r="QGW149" s="33"/>
      <c r="QGX149" s="33"/>
      <c r="QGY149" s="33"/>
      <c r="QGZ149" s="33"/>
      <c r="QHA149" s="33"/>
      <c r="QHB149" s="33"/>
      <c r="QHC149" s="33"/>
      <c r="QHD149" s="33"/>
      <c r="QHE149" s="33"/>
      <c r="QHF149" s="33"/>
      <c r="QHG149" s="33"/>
      <c r="QHH149" s="33"/>
      <c r="QHI149" s="33"/>
      <c r="QHJ149" s="33"/>
      <c r="QHK149" s="33"/>
      <c r="QHL149" s="33"/>
      <c r="QHM149" s="33"/>
      <c r="QHN149" s="33"/>
      <c r="QHO149" s="33"/>
      <c r="QHP149" s="33"/>
      <c r="QHQ149" s="33"/>
      <c r="QHR149" s="33"/>
      <c r="QHS149" s="33"/>
      <c r="QHT149" s="33"/>
      <c r="QHU149" s="33"/>
      <c r="QHV149" s="33"/>
      <c r="QHW149" s="33"/>
      <c r="QHX149" s="33"/>
      <c r="QHY149" s="33"/>
      <c r="QHZ149" s="33"/>
      <c r="QIA149" s="33"/>
      <c r="QIB149" s="33"/>
      <c r="QIC149" s="33"/>
      <c r="QID149" s="33"/>
      <c r="QIE149" s="33"/>
      <c r="QIF149" s="33"/>
      <c r="QIG149" s="33"/>
      <c r="QIH149" s="33"/>
      <c r="QII149" s="33"/>
      <c r="QIJ149" s="33"/>
      <c r="QIK149" s="33"/>
      <c r="QIL149" s="33"/>
      <c r="QIM149" s="33"/>
      <c r="QIN149" s="33"/>
      <c r="QIO149" s="33"/>
      <c r="QIP149" s="33"/>
      <c r="QIQ149" s="33"/>
      <c r="QIR149" s="33"/>
      <c r="QIS149" s="33"/>
      <c r="QIT149" s="33"/>
      <c r="QIU149" s="33"/>
      <c r="QIV149" s="33"/>
      <c r="QIW149" s="33"/>
      <c r="QIX149" s="33"/>
      <c r="QIY149" s="33"/>
      <c r="QIZ149" s="33"/>
      <c r="QJA149" s="33"/>
      <c r="QJB149" s="33"/>
      <c r="QJC149" s="33"/>
      <c r="QJD149" s="33"/>
      <c r="QJE149" s="33"/>
      <c r="QJF149" s="33"/>
      <c r="QJG149" s="33"/>
      <c r="QJH149" s="33"/>
      <c r="QJI149" s="33"/>
      <c r="QJJ149" s="33"/>
      <c r="QJK149" s="33"/>
      <c r="QJL149" s="33"/>
      <c r="QJM149" s="33"/>
      <c r="QJN149" s="33"/>
      <c r="QJO149" s="33"/>
      <c r="QJP149" s="33"/>
      <c r="QJQ149" s="33"/>
      <c r="QJR149" s="33"/>
      <c r="QJS149" s="33"/>
      <c r="QJT149" s="33"/>
      <c r="QJU149" s="33"/>
      <c r="QJV149" s="33"/>
      <c r="QJW149" s="33"/>
      <c r="QJX149" s="33"/>
      <c r="QJY149" s="33"/>
      <c r="QJZ149" s="33"/>
      <c r="QKA149" s="33"/>
      <c r="QKB149" s="33"/>
      <c r="QKC149" s="33"/>
      <c r="QKD149" s="33"/>
      <c r="QKE149" s="33"/>
      <c r="QKF149" s="33"/>
      <c r="QKG149" s="33"/>
      <c r="QKH149" s="33"/>
      <c r="QKI149" s="33"/>
      <c r="QKJ149" s="33"/>
      <c r="QKK149" s="33"/>
      <c r="QKL149" s="33"/>
      <c r="QKM149" s="33"/>
      <c r="QKN149" s="33"/>
      <c r="QKO149" s="33"/>
      <c r="QKP149" s="33"/>
      <c r="QKQ149" s="33"/>
      <c r="QKR149" s="33"/>
      <c r="QKS149" s="33"/>
      <c r="QKT149" s="33"/>
      <c r="QKU149" s="33"/>
      <c r="QKV149" s="33"/>
      <c r="QKW149" s="33"/>
      <c r="QKX149" s="33"/>
      <c r="QKY149" s="33"/>
      <c r="QKZ149" s="33"/>
      <c r="QLA149" s="33"/>
      <c r="QLB149" s="33"/>
      <c r="QLC149" s="33"/>
      <c r="QLD149" s="33"/>
      <c r="QLE149" s="33"/>
      <c r="QLF149" s="33"/>
      <c r="QLG149" s="33"/>
      <c r="QLH149" s="33"/>
      <c r="QLI149" s="33"/>
      <c r="QLJ149" s="33"/>
      <c r="QLK149" s="33"/>
      <c r="QLL149" s="33"/>
      <c r="QLM149" s="33"/>
      <c r="QLN149" s="33"/>
      <c r="QLO149" s="33"/>
      <c r="QLP149" s="33"/>
      <c r="QLQ149" s="33"/>
      <c r="QLR149" s="33"/>
      <c r="QLS149" s="33"/>
      <c r="QLT149" s="33"/>
      <c r="QLU149" s="33"/>
      <c r="QLV149" s="33"/>
      <c r="QLW149" s="33"/>
      <c r="QLX149" s="33"/>
      <c r="QLY149" s="33"/>
      <c r="QLZ149" s="33"/>
      <c r="QMA149" s="33"/>
      <c r="QMB149" s="33"/>
      <c r="QMC149" s="33"/>
      <c r="QMD149" s="33"/>
      <c r="QME149" s="33"/>
      <c r="QMF149" s="33"/>
      <c r="QMG149" s="33"/>
      <c r="QMH149" s="33"/>
      <c r="QMI149" s="33"/>
      <c r="QMJ149" s="33"/>
      <c r="QMK149" s="33"/>
      <c r="QML149" s="33"/>
      <c r="QMM149" s="33"/>
      <c r="QMN149" s="33"/>
      <c r="QMO149" s="33"/>
      <c r="QMP149" s="33"/>
      <c r="QMQ149" s="33"/>
      <c r="QMR149" s="33"/>
      <c r="QMS149" s="33"/>
      <c r="QMT149" s="33"/>
      <c r="QMU149" s="33"/>
      <c r="QMV149" s="33"/>
      <c r="QMW149" s="33"/>
      <c r="QMX149" s="33"/>
      <c r="QMY149" s="33"/>
      <c r="QMZ149" s="33"/>
      <c r="QNA149" s="33"/>
      <c r="QNB149" s="33"/>
      <c r="QNC149" s="33"/>
      <c r="QND149" s="33"/>
      <c r="QNE149" s="33"/>
      <c r="QNF149" s="33"/>
      <c r="QNG149" s="33"/>
      <c r="QNH149" s="33"/>
      <c r="QNI149" s="33"/>
      <c r="QNJ149" s="33"/>
      <c r="QNK149" s="33"/>
      <c r="QNL149" s="33"/>
      <c r="QNM149" s="33"/>
      <c r="QNN149" s="33"/>
      <c r="QNO149" s="33"/>
      <c r="QNP149" s="33"/>
      <c r="QNQ149" s="33"/>
      <c r="QNR149" s="33"/>
      <c r="QNS149" s="33"/>
      <c r="QNT149" s="33"/>
      <c r="QNU149" s="33"/>
      <c r="QNV149" s="33"/>
      <c r="QNW149" s="33"/>
      <c r="QNX149" s="33"/>
      <c r="QNY149" s="33"/>
      <c r="QNZ149" s="33"/>
      <c r="QOA149" s="33"/>
      <c r="QOB149" s="33"/>
      <c r="QOC149" s="33"/>
      <c r="QOD149" s="33"/>
      <c r="QOE149" s="33"/>
      <c r="QOF149" s="33"/>
      <c r="QOG149" s="33"/>
      <c r="QOH149" s="33"/>
      <c r="QOI149" s="33"/>
      <c r="QOJ149" s="33"/>
      <c r="QOK149" s="33"/>
      <c r="QOL149" s="33"/>
      <c r="QOM149" s="33"/>
      <c r="QON149" s="33"/>
      <c r="QOO149" s="33"/>
      <c r="QOP149" s="33"/>
      <c r="QOQ149" s="33"/>
      <c r="QOR149" s="33"/>
      <c r="QOS149" s="33"/>
      <c r="QOT149" s="33"/>
      <c r="QOU149" s="33"/>
      <c r="QOV149" s="33"/>
      <c r="QOW149" s="33"/>
      <c r="QOX149" s="33"/>
      <c r="QOY149" s="33"/>
      <c r="QOZ149" s="33"/>
      <c r="QPA149" s="33"/>
      <c r="QPB149" s="33"/>
      <c r="QPC149" s="33"/>
      <c r="QPD149" s="33"/>
      <c r="QPE149" s="33"/>
      <c r="QPF149" s="33"/>
      <c r="QPG149" s="33"/>
      <c r="QPH149" s="33"/>
      <c r="QPI149" s="33"/>
      <c r="QPJ149" s="33"/>
      <c r="QPK149" s="33"/>
      <c r="QPL149" s="33"/>
      <c r="QPM149" s="33"/>
      <c r="QPN149" s="33"/>
      <c r="QPO149" s="33"/>
      <c r="QPP149" s="33"/>
      <c r="QPQ149" s="33"/>
      <c r="QPR149" s="33"/>
      <c r="QPS149" s="33"/>
      <c r="QPT149" s="33"/>
      <c r="QPU149" s="33"/>
      <c r="QPV149" s="33"/>
      <c r="QPW149" s="33"/>
      <c r="QPX149" s="33"/>
      <c r="QPY149" s="33"/>
      <c r="QPZ149" s="33"/>
      <c r="QQA149" s="33"/>
      <c r="QQB149" s="33"/>
      <c r="QQC149" s="33"/>
      <c r="QQD149" s="33"/>
      <c r="QQE149" s="33"/>
      <c r="QQF149" s="33"/>
      <c r="QQG149" s="33"/>
      <c r="QQH149" s="33"/>
      <c r="QQI149" s="33"/>
      <c r="QQJ149" s="33"/>
      <c r="QQK149" s="33"/>
      <c r="QQL149" s="33"/>
      <c r="QQM149" s="33"/>
      <c r="QQN149" s="33"/>
      <c r="QQO149" s="33"/>
      <c r="QQP149" s="33"/>
      <c r="QQQ149" s="33"/>
      <c r="QQR149" s="33"/>
      <c r="QQS149" s="33"/>
      <c r="QQT149" s="33"/>
      <c r="QQU149" s="33"/>
      <c r="QQV149" s="33"/>
      <c r="QQW149" s="33"/>
      <c r="QQX149" s="33"/>
      <c r="QQY149" s="33"/>
      <c r="QQZ149" s="33"/>
      <c r="QRA149" s="33"/>
      <c r="QRB149" s="33"/>
      <c r="QRC149" s="33"/>
      <c r="QRD149" s="33"/>
      <c r="QRE149" s="33"/>
      <c r="QRF149" s="33"/>
      <c r="QRG149" s="33"/>
      <c r="QRH149" s="33"/>
      <c r="QRI149" s="33"/>
      <c r="QRJ149" s="33"/>
      <c r="QRK149" s="33"/>
      <c r="QRL149" s="33"/>
      <c r="QRM149" s="33"/>
      <c r="QRN149" s="33"/>
      <c r="QRO149" s="33"/>
      <c r="QRP149" s="33"/>
      <c r="QRQ149" s="33"/>
      <c r="QRR149" s="33"/>
      <c r="QRS149" s="33"/>
      <c r="QRT149" s="33"/>
      <c r="QRU149" s="33"/>
      <c r="QRV149" s="33"/>
      <c r="QRW149" s="33"/>
      <c r="QRX149" s="33"/>
      <c r="QRY149" s="33"/>
      <c r="QRZ149" s="33"/>
      <c r="QSA149" s="33"/>
      <c r="QSB149" s="33"/>
      <c r="QSC149" s="33"/>
      <c r="QSD149" s="33"/>
      <c r="QSE149" s="33"/>
      <c r="QSF149" s="33"/>
      <c r="QSG149" s="33"/>
      <c r="QSH149" s="33"/>
      <c r="QSI149" s="33"/>
      <c r="QSJ149" s="33"/>
      <c r="QSK149" s="33"/>
      <c r="QSL149" s="33"/>
      <c r="QSM149" s="33"/>
      <c r="QSN149" s="33"/>
      <c r="QSO149" s="33"/>
      <c r="QSP149" s="33"/>
      <c r="QSQ149" s="33"/>
      <c r="QSR149" s="33"/>
      <c r="QSS149" s="33"/>
      <c r="QST149" s="33"/>
      <c r="QSU149" s="33"/>
      <c r="QSV149" s="33"/>
      <c r="QSW149" s="33"/>
      <c r="QSX149" s="33"/>
      <c r="QSY149" s="33"/>
      <c r="QSZ149" s="33"/>
      <c r="QTA149" s="33"/>
      <c r="QTB149" s="33"/>
      <c r="QTC149" s="33"/>
      <c r="QTD149" s="33"/>
      <c r="QTE149" s="33"/>
      <c r="QTF149" s="33"/>
      <c r="QTG149" s="33"/>
      <c r="QTH149" s="33"/>
      <c r="QTI149" s="33"/>
      <c r="QTJ149" s="33"/>
      <c r="QTK149" s="33"/>
      <c r="QTL149" s="33"/>
      <c r="QTM149" s="33"/>
      <c r="QTN149" s="33"/>
      <c r="QTO149" s="33"/>
      <c r="QTP149" s="33"/>
      <c r="QTQ149" s="33"/>
      <c r="QTR149" s="33"/>
      <c r="QTS149" s="33"/>
      <c r="QTT149" s="33"/>
      <c r="QTU149" s="33"/>
      <c r="QTV149" s="33"/>
      <c r="QTW149" s="33"/>
      <c r="QTX149" s="33"/>
      <c r="QTY149" s="33"/>
      <c r="QTZ149" s="33"/>
      <c r="QUA149" s="33"/>
      <c r="QUB149" s="33"/>
      <c r="QUC149" s="33"/>
      <c r="QUD149" s="33"/>
      <c r="QUE149" s="33"/>
      <c r="QUF149" s="33"/>
      <c r="QUG149" s="33"/>
      <c r="QUH149" s="33"/>
      <c r="QUI149" s="33"/>
      <c r="QUJ149" s="33"/>
      <c r="QUK149" s="33"/>
      <c r="QUL149" s="33"/>
      <c r="QUM149" s="33"/>
      <c r="QUN149" s="33"/>
      <c r="QUO149" s="33"/>
      <c r="QUP149" s="33"/>
      <c r="QUQ149" s="33"/>
      <c r="QUR149" s="33"/>
      <c r="QUS149" s="33"/>
      <c r="QUT149" s="33"/>
      <c r="QUU149" s="33"/>
      <c r="QUV149" s="33"/>
      <c r="QUW149" s="33"/>
      <c r="QUX149" s="33"/>
      <c r="QUY149" s="33"/>
      <c r="QUZ149" s="33"/>
      <c r="QVA149" s="33"/>
      <c r="QVB149" s="33"/>
      <c r="QVC149" s="33"/>
      <c r="QVD149" s="33"/>
      <c r="QVE149" s="33"/>
      <c r="QVF149" s="33"/>
      <c r="QVG149" s="33"/>
      <c r="QVH149" s="33"/>
      <c r="QVI149" s="33"/>
      <c r="QVJ149" s="33"/>
      <c r="QVK149" s="33"/>
      <c r="QVL149" s="33"/>
      <c r="QVM149" s="33"/>
      <c r="QVN149" s="33"/>
      <c r="QVO149" s="33"/>
      <c r="QVP149" s="33"/>
      <c r="QVQ149" s="33"/>
      <c r="QVR149" s="33"/>
      <c r="QVS149" s="33"/>
      <c r="QVT149" s="33"/>
      <c r="QVU149" s="33"/>
      <c r="QVV149" s="33"/>
      <c r="QVW149" s="33"/>
      <c r="QVX149" s="33"/>
      <c r="QVY149" s="33"/>
      <c r="QVZ149" s="33"/>
      <c r="QWA149" s="33"/>
      <c r="QWB149" s="33"/>
      <c r="QWC149" s="33"/>
      <c r="QWD149" s="33"/>
      <c r="QWE149" s="33"/>
      <c r="QWF149" s="33"/>
      <c r="QWG149" s="33"/>
      <c r="QWH149" s="33"/>
      <c r="QWI149" s="33"/>
      <c r="QWJ149" s="33"/>
      <c r="QWK149" s="33"/>
      <c r="QWL149" s="33"/>
      <c r="QWM149" s="33"/>
      <c r="QWN149" s="33"/>
      <c r="QWO149" s="33"/>
      <c r="QWP149" s="33"/>
      <c r="QWQ149" s="33"/>
      <c r="QWR149" s="33"/>
      <c r="QWS149" s="33"/>
      <c r="QWT149" s="33"/>
      <c r="QWU149" s="33"/>
      <c r="QWV149" s="33"/>
      <c r="QWW149" s="33"/>
      <c r="QWX149" s="33"/>
      <c r="QWY149" s="33"/>
      <c r="QWZ149" s="33"/>
      <c r="QXA149" s="33"/>
      <c r="QXB149" s="33"/>
      <c r="QXC149" s="33"/>
      <c r="QXD149" s="33"/>
      <c r="QXE149" s="33"/>
      <c r="QXF149" s="33"/>
      <c r="QXG149" s="33"/>
      <c r="QXH149" s="33"/>
      <c r="QXI149" s="33"/>
      <c r="QXJ149" s="33"/>
      <c r="QXK149" s="33"/>
      <c r="QXL149" s="33"/>
      <c r="QXM149" s="33"/>
      <c r="QXN149" s="33"/>
      <c r="QXO149" s="33"/>
      <c r="QXP149" s="33"/>
      <c r="QXQ149" s="33"/>
      <c r="QXR149" s="33"/>
      <c r="QXS149" s="33"/>
      <c r="QXT149" s="33"/>
      <c r="QXU149" s="33"/>
      <c r="QXV149" s="33"/>
      <c r="QXW149" s="33"/>
      <c r="QXX149" s="33"/>
      <c r="QXY149" s="33"/>
      <c r="QXZ149" s="33"/>
      <c r="QYA149" s="33"/>
      <c r="QYB149" s="33"/>
      <c r="QYC149" s="33"/>
      <c r="QYD149" s="33"/>
      <c r="QYE149" s="33"/>
      <c r="QYF149" s="33"/>
      <c r="QYG149" s="33"/>
      <c r="QYH149" s="33"/>
      <c r="QYI149" s="33"/>
      <c r="QYJ149" s="33"/>
      <c r="QYK149" s="33"/>
      <c r="QYL149" s="33"/>
      <c r="QYM149" s="33"/>
      <c r="QYN149" s="33"/>
      <c r="QYO149" s="33"/>
      <c r="QYP149" s="33"/>
      <c r="QYQ149" s="33"/>
      <c r="QYR149" s="33"/>
      <c r="QYS149" s="33"/>
      <c r="QYT149" s="33"/>
      <c r="QYU149" s="33"/>
      <c r="QYV149" s="33"/>
      <c r="QYW149" s="33"/>
      <c r="QYX149" s="33"/>
      <c r="QYY149" s="33"/>
      <c r="QYZ149" s="33"/>
      <c r="QZA149" s="33"/>
      <c r="QZB149" s="33"/>
      <c r="QZC149" s="33"/>
      <c r="QZD149" s="33"/>
      <c r="QZE149" s="33"/>
      <c r="QZF149" s="33"/>
      <c r="QZG149" s="33"/>
      <c r="QZH149" s="33"/>
      <c r="QZI149" s="33"/>
      <c r="QZJ149" s="33"/>
      <c r="QZK149" s="33"/>
      <c r="QZL149" s="33"/>
      <c r="QZM149" s="33"/>
      <c r="QZN149" s="33"/>
      <c r="QZO149" s="33"/>
      <c r="QZP149" s="33"/>
      <c r="QZQ149" s="33"/>
      <c r="QZR149" s="33"/>
      <c r="QZS149" s="33"/>
      <c r="QZT149" s="33"/>
      <c r="QZU149" s="33"/>
      <c r="QZV149" s="33"/>
      <c r="QZW149" s="33"/>
      <c r="QZX149" s="33"/>
      <c r="QZY149" s="33"/>
      <c r="QZZ149" s="33"/>
      <c r="RAA149" s="33"/>
      <c r="RAB149" s="33"/>
      <c r="RAC149" s="33"/>
      <c r="RAD149" s="33"/>
      <c r="RAE149" s="33"/>
      <c r="RAF149" s="33"/>
      <c r="RAG149" s="33"/>
      <c r="RAH149" s="33"/>
      <c r="RAI149" s="33"/>
      <c r="RAJ149" s="33"/>
      <c r="RAK149" s="33"/>
      <c r="RAL149" s="33"/>
      <c r="RAM149" s="33"/>
      <c r="RAN149" s="33"/>
      <c r="RAO149" s="33"/>
      <c r="RAP149" s="33"/>
      <c r="RAQ149" s="33"/>
      <c r="RAR149" s="33"/>
      <c r="RAS149" s="33"/>
      <c r="RAT149" s="33"/>
      <c r="RAU149" s="33"/>
      <c r="RAV149" s="33"/>
      <c r="RAW149" s="33"/>
      <c r="RAX149" s="33"/>
      <c r="RAY149" s="33"/>
      <c r="RAZ149" s="33"/>
      <c r="RBA149" s="33"/>
      <c r="RBB149" s="33"/>
      <c r="RBC149" s="33"/>
      <c r="RBD149" s="33"/>
      <c r="RBE149" s="33"/>
      <c r="RBF149" s="33"/>
      <c r="RBG149" s="33"/>
      <c r="RBH149" s="33"/>
      <c r="RBI149" s="33"/>
      <c r="RBJ149" s="33"/>
      <c r="RBK149" s="33"/>
      <c r="RBL149" s="33"/>
      <c r="RBM149" s="33"/>
      <c r="RBN149" s="33"/>
      <c r="RBO149" s="33"/>
      <c r="RBP149" s="33"/>
      <c r="RBQ149" s="33"/>
      <c r="RBR149" s="33"/>
      <c r="RBS149" s="33"/>
      <c r="RBT149" s="33"/>
      <c r="RBU149" s="33"/>
      <c r="RBV149" s="33"/>
      <c r="RBW149" s="33"/>
      <c r="RBX149" s="33"/>
      <c r="RBY149" s="33"/>
      <c r="RBZ149" s="33"/>
      <c r="RCA149" s="33"/>
      <c r="RCB149" s="33"/>
      <c r="RCC149" s="33"/>
      <c r="RCD149" s="33"/>
      <c r="RCE149" s="33"/>
      <c r="RCF149" s="33"/>
      <c r="RCG149" s="33"/>
      <c r="RCH149" s="33"/>
      <c r="RCI149" s="33"/>
      <c r="RCJ149" s="33"/>
      <c r="RCK149" s="33"/>
      <c r="RCL149" s="33"/>
      <c r="RCM149" s="33"/>
      <c r="RCN149" s="33"/>
      <c r="RCO149" s="33"/>
      <c r="RCP149" s="33"/>
      <c r="RCQ149" s="33"/>
      <c r="RCR149" s="33"/>
      <c r="RCS149" s="33"/>
      <c r="RCT149" s="33"/>
      <c r="RCU149" s="33"/>
      <c r="RCV149" s="33"/>
      <c r="RCW149" s="33"/>
      <c r="RCX149" s="33"/>
      <c r="RCY149" s="33"/>
      <c r="RCZ149" s="33"/>
      <c r="RDA149" s="33"/>
      <c r="RDB149" s="33"/>
      <c r="RDC149" s="33"/>
      <c r="RDD149" s="33"/>
      <c r="RDE149" s="33"/>
      <c r="RDF149" s="33"/>
      <c r="RDG149" s="33"/>
      <c r="RDH149" s="33"/>
      <c r="RDI149" s="33"/>
      <c r="RDJ149" s="33"/>
      <c r="RDK149" s="33"/>
      <c r="RDL149" s="33"/>
      <c r="RDM149" s="33"/>
      <c r="RDN149" s="33"/>
      <c r="RDO149" s="33"/>
      <c r="RDP149" s="33"/>
      <c r="RDQ149" s="33"/>
      <c r="RDR149" s="33"/>
      <c r="RDS149" s="33"/>
      <c r="RDT149" s="33"/>
      <c r="RDU149" s="33"/>
      <c r="RDV149" s="33"/>
      <c r="RDW149" s="33"/>
      <c r="RDX149" s="33"/>
      <c r="RDY149" s="33"/>
      <c r="RDZ149" s="33"/>
      <c r="REA149" s="33"/>
      <c r="REB149" s="33"/>
      <c r="REC149" s="33"/>
      <c r="RED149" s="33"/>
      <c r="REE149" s="33"/>
      <c r="REF149" s="33"/>
      <c r="REG149" s="33"/>
      <c r="REH149" s="33"/>
      <c r="REI149" s="33"/>
      <c r="REJ149" s="33"/>
      <c r="REK149" s="33"/>
      <c r="REL149" s="33"/>
      <c r="REM149" s="33"/>
      <c r="REN149" s="33"/>
      <c r="REO149" s="33"/>
      <c r="REP149" s="33"/>
      <c r="REQ149" s="33"/>
      <c r="RER149" s="33"/>
      <c r="RES149" s="33"/>
      <c r="RET149" s="33"/>
      <c r="REU149" s="33"/>
      <c r="REV149" s="33"/>
      <c r="REW149" s="33"/>
      <c r="REX149" s="33"/>
      <c r="REY149" s="33"/>
      <c r="REZ149" s="33"/>
      <c r="RFA149" s="33"/>
      <c r="RFB149" s="33"/>
      <c r="RFC149" s="33"/>
      <c r="RFD149" s="33"/>
      <c r="RFE149" s="33"/>
      <c r="RFF149" s="33"/>
      <c r="RFG149" s="33"/>
      <c r="RFH149" s="33"/>
      <c r="RFI149" s="33"/>
      <c r="RFJ149" s="33"/>
      <c r="RFK149" s="33"/>
      <c r="RFL149" s="33"/>
      <c r="RFM149" s="33"/>
      <c r="RFN149" s="33"/>
      <c r="RFO149" s="33"/>
      <c r="RFP149" s="33"/>
      <c r="RFQ149" s="33"/>
      <c r="RFR149" s="33"/>
      <c r="RFS149" s="33"/>
      <c r="RFT149" s="33"/>
      <c r="RFU149" s="33"/>
      <c r="RFV149" s="33"/>
      <c r="RFW149" s="33"/>
      <c r="RFX149" s="33"/>
      <c r="RFY149" s="33"/>
      <c r="RFZ149" s="33"/>
      <c r="RGA149" s="33"/>
      <c r="RGB149" s="33"/>
      <c r="RGC149" s="33"/>
      <c r="RGD149" s="33"/>
      <c r="RGE149" s="33"/>
      <c r="RGF149" s="33"/>
      <c r="RGG149" s="33"/>
      <c r="RGH149" s="33"/>
      <c r="RGI149" s="33"/>
      <c r="RGJ149" s="33"/>
      <c r="RGK149" s="33"/>
      <c r="RGL149" s="33"/>
      <c r="RGM149" s="33"/>
      <c r="RGN149" s="33"/>
      <c r="RGO149" s="33"/>
      <c r="RGP149" s="33"/>
      <c r="RGQ149" s="33"/>
      <c r="RGR149" s="33"/>
      <c r="RGS149" s="33"/>
      <c r="RGT149" s="33"/>
      <c r="RGU149" s="33"/>
      <c r="RGV149" s="33"/>
      <c r="RGW149" s="33"/>
      <c r="RGX149" s="33"/>
      <c r="RGY149" s="33"/>
      <c r="RGZ149" s="33"/>
      <c r="RHA149" s="33"/>
      <c r="RHB149" s="33"/>
      <c r="RHC149" s="33"/>
      <c r="RHD149" s="33"/>
      <c r="RHE149" s="33"/>
      <c r="RHF149" s="33"/>
      <c r="RHG149" s="33"/>
      <c r="RHH149" s="33"/>
      <c r="RHI149" s="33"/>
      <c r="RHJ149" s="33"/>
      <c r="RHK149" s="33"/>
      <c r="RHL149" s="33"/>
      <c r="RHM149" s="33"/>
      <c r="RHN149" s="33"/>
      <c r="RHO149" s="33"/>
      <c r="RHP149" s="33"/>
      <c r="RHQ149" s="33"/>
      <c r="RHR149" s="33"/>
      <c r="RHS149" s="33"/>
      <c r="RHT149" s="33"/>
      <c r="RHU149" s="33"/>
      <c r="RHV149" s="33"/>
      <c r="RHW149" s="33"/>
      <c r="RHX149" s="33"/>
      <c r="RHY149" s="33"/>
      <c r="RHZ149" s="33"/>
      <c r="RIA149" s="33"/>
      <c r="RIB149" s="33"/>
      <c r="RIC149" s="33"/>
      <c r="RID149" s="33"/>
      <c r="RIE149" s="33"/>
      <c r="RIF149" s="33"/>
      <c r="RIG149" s="33"/>
      <c r="RIH149" s="33"/>
      <c r="RII149" s="33"/>
      <c r="RIJ149" s="33"/>
      <c r="RIK149" s="33"/>
      <c r="RIL149" s="33"/>
      <c r="RIM149" s="33"/>
      <c r="RIN149" s="33"/>
      <c r="RIO149" s="33"/>
      <c r="RIP149" s="33"/>
      <c r="RIQ149" s="33"/>
      <c r="RIR149" s="33"/>
      <c r="RIS149" s="33"/>
      <c r="RIT149" s="33"/>
      <c r="RIU149" s="33"/>
      <c r="RIV149" s="33"/>
      <c r="RIW149" s="33"/>
      <c r="RIX149" s="33"/>
      <c r="RIY149" s="33"/>
      <c r="RIZ149" s="33"/>
      <c r="RJA149" s="33"/>
      <c r="RJB149" s="33"/>
      <c r="RJC149" s="33"/>
      <c r="RJD149" s="33"/>
      <c r="RJE149" s="33"/>
      <c r="RJF149" s="33"/>
      <c r="RJG149" s="33"/>
      <c r="RJH149" s="33"/>
      <c r="RJI149" s="33"/>
      <c r="RJJ149" s="33"/>
      <c r="RJK149" s="33"/>
      <c r="RJL149" s="33"/>
      <c r="RJM149" s="33"/>
      <c r="RJN149" s="33"/>
      <c r="RJO149" s="33"/>
      <c r="RJP149" s="33"/>
      <c r="RJQ149" s="33"/>
      <c r="RJR149" s="33"/>
      <c r="RJS149" s="33"/>
      <c r="RJT149" s="33"/>
      <c r="RJU149" s="33"/>
      <c r="RJV149" s="33"/>
      <c r="RJW149" s="33"/>
      <c r="RJX149" s="33"/>
      <c r="RJY149" s="33"/>
      <c r="RJZ149" s="33"/>
      <c r="RKA149" s="33"/>
      <c r="RKB149" s="33"/>
      <c r="RKC149" s="33"/>
      <c r="RKD149" s="33"/>
      <c r="RKE149" s="33"/>
      <c r="RKF149" s="33"/>
      <c r="RKG149" s="33"/>
      <c r="RKH149" s="33"/>
      <c r="RKI149" s="33"/>
      <c r="RKJ149" s="33"/>
      <c r="RKK149" s="33"/>
      <c r="RKL149" s="33"/>
      <c r="RKM149" s="33"/>
      <c r="RKN149" s="33"/>
      <c r="RKO149" s="33"/>
      <c r="RKP149" s="33"/>
      <c r="RKQ149" s="33"/>
      <c r="RKR149" s="33"/>
      <c r="RKS149" s="33"/>
      <c r="RKT149" s="33"/>
      <c r="RKU149" s="33"/>
      <c r="RKV149" s="33"/>
      <c r="RKW149" s="33"/>
      <c r="RKX149" s="33"/>
      <c r="RKY149" s="33"/>
      <c r="RKZ149" s="33"/>
      <c r="RLA149" s="33"/>
      <c r="RLB149" s="33"/>
      <c r="RLC149" s="33"/>
      <c r="RLD149" s="33"/>
      <c r="RLE149" s="33"/>
      <c r="RLF149" s="33"/>
      <c r="RLG149" s="33"/>
      <c r="RLH149" s="33"/>
      <c r="RLI149" s="33"/>
      <c r="RLJ149" s="33"/>
      <c r="RLK149" s="33"/>
      <c r="RLL149" s="33"/>
      <c r="RLM149" s="33"/>
      <c r="RLN149" s="33"/>
      <c r="RLO149" s="33"/>
      <c r="RLP149" s="33"/>
      <c r="RLQ149" s="33"/>
      <c r="RLR149" s="33"/>
      <c r="RLS149" s="33"/>
      <c r="RLT149" s="33"/>
      <c r="RLU149" s="33"/>
      <c r="RLV149" s="33"/>
      <c r="RLW149" s="33"/>
      <c r="RLX149" s="33"/>
      <c r="RLY149" s="33"/>
      <c r="RLZ149" s="33"/>
      <c r="RMA149" s="33"/>
      <c r="RMB149" s="33"/>
      <c r="RMC149" s="33"/>
      <c r="RMD149" s="33"/>
      <c r="RME149" s="33"/>
      <c r="RMF149" s="33"/>
      <c r="RMG149" s="33"/>
      <c r="RMH149" s="33"/>
      <c r="RMI149" s="33"/>
      <c r="RMJ149" s="33"/>
      <c r="RMK149" s="33"/>
      <c r="RML149" s="33"/>
      <c r="RMM149" s="33"/>
      <c r="RMN149" s="33"/>
      <c r="RMO149" s="33"/>
      <c r="RMP149" s="33"/>
      <c r="RMQ149" s="33"/>
      <c r="RMR149" s="33"/>
      <c r="RMS149" s="33"/>
      <c r="RMT149" s="33"/>
      <c r="RMU149" s="33"/>
      <c r="RMV149" s="33"/>
      <c r="RMW149" s="33"/>
      <c r="RMX149" s="33"/>
      <c r="RMY149" s="33"/>
      <c r="RMZ149" s="33"/>
      <c r="RNA149" s="33"/>
      <c r="RNB149" s="33"/>
      <c r="RNC149" s="33"/>
      <c r="RND149" s="33"/>
      <c r="RNE149" s="33"/>
      <c r="RNF149" s="33"/>
      <c r="RNG149" s="33"/>
      <c r="RNH149" s="33"/>
      <c r="RNI149" s="33"/>
      <c r="RNJ149" s="33"/>
      <c r="RNK149" s="33"/>
      <c r="RNL149" s="33"/>
      <c r="RNM149" s="33"/>
      <c r="RNN149" s="33"/>
      <c r="RNO149" s="33"/>
      <c r="RNP149" s="33"/>
      <c r="RNQ149" s="33"/>
      <c r="RNR149" s="33"/>
      <c r="RNS149" s="33"/>
      <c r="RNT149" s="33"/>
      <c r="RNU149" s="33"/>
      <c r="RNV149" s="33"/>
      <c r="RNW149" s="33"/>
      <c r="RNX149" s="33"/>
      <c r="RNY149" s="33"/>
      <c r="RNZ149" s="33"/>
      <c r="ROA149" s="33"/>
      <c r="ROB149" s="33"/>
      <c r="ROC149" s="33"/>
      <c r="ROD149" s="33"/>
      <c r="ROE149" s="33"/>
      <c r="ROF149" s="33"/>
      <c r="ROG149" s="33"/>
      <c r="ROH149" s="33"/>
      <c r="ROI149" s="33"/>
      <c r="ROJ149" s="33"/>
      <c r="ROK149" s="33"/>
      <c r="ROL149" s="33"/>
      <c r="ROM149" s="33"/>
      <c r="RON149" s="33"/>
      <c r="ROO149" s="33"/>
      <c r="ROP149" s="33"/>
      <c r="ROQ149" s="33"/>
      <c r="ROR149" s="33"/>
      <c r="ROS149" s="33"/>
      <c r="ROT149" s="33"/>
      <c r="ROU149" s="33"/>
      <c r="ROV149" s="33"/>
      <c r="ROW149" s="33"/>
      <c r="ROX149" s="33"/>
      <c r="ROY149" s="33"/>
      <c r="ROZ149" s="33"/>
      <c r="RPA149" s="33"/>
      <c r="RPB149" s="33"/>
      <c r="RPC149" s="33"/>
      <c r="RPD149" s="33"/>
      <c r="RPE149" s="33"/>
      <c r="RPF149" s="33"/>
      <c r="RPG149" s="33"/>
      <c r="RPH149" s="33"/>
      <c r="RPI149" s="33"/>
      <c r="RPJ149" s="33"/>
      <c r="RPK149" s="33"/>
      <c r="RPL149" s="33"/>
      <c r="RPM149" s="33"/>
      <c r="RPN149" s="33"/>
      <c r="RPO149" s="33"/>
      <c r="RPP149" s="33"/>
      <c r="RPQ149" s="33"/>
      <c r="RPR149" s="33"/>
      <c r="RPS149" s="33"/>
      <c r="RPT149" s="33"/>
      <c r="RPU149" s="33"/>
      <c r="RPV149" s="33"/>
      <c r="RPW149" s="33"/>
      <c r="RPX149" s="33"/>
      <c r="RPY149" s="33"/>
      <c r="RPZ149" s="33"/>
      <c r="RQA149" s="33"/>
      <c r="RQB149" s="33"/>
      <c r="RQC149" s="33"/>
      <c r="RQD149" s="33"/>
      <c r="RQE149" s="33"/>
      <c r="RQF149" s="33"/>
      <c r="RQG149" s="33"/>
      <c r="RQH149" s="33"/>
      <c r="RQI149" s="33"/>
      <c r="RQJ149" s="33"/>
      <c r="RQK149" s="33"/>
      <c r="RQL149" s="33"/>
      <c r="RQM149" s="33"/>
      <c r="RQN149" s="33"/>
      <c r="RQO149" s="33"/>
      <c r="RQP149" s="33"/>
      <c r="RQQ149" s="33"/>
      <c r="RQR149" s="33"/>
      <c r="RQS149" s="33"/>
      <c r="RQT149" s="33"/>
      <c r="RQU149" s="33"/>
      <c r="RQV149" s="33"/>
      <c r="RQW149" s="33"/>
      <c r="RQX149" s="33"/>
      <c r="RQY149" s="33"/>
      <c r="RQZ149" s="33"/>
      <c r="RRA149" s="33"/>
      <c r="RRB149" s="33"/>
      <c r="RRC149" s="33"/>
      <c r="RRD149" s="33"/>
      <c r="RRE149" s="33"/>
      <c r="RRF149" s="33"/>
      <c r="RRG149" s="33"/>
      <c r="RRH149" s="33"/>
      <c r="RRI149" s="33"/>
      <c r="RRJ149" s="33"/>
      <c r="RRK149" s="33"/>
      <c r="RRL149" s="33"/>
      <c r="RRM149" s="33"/>
      <c r="RRN149" s="33"/>
      <c r="RRO149" s="33"/>
      <c r="RRP149" s="33"/>
      <c r="RRQ149" s="33"/>
      <c r="RRR149" s="33"/>
      <c r="RRS149" s="33"/>
      <c r="RRT149" s="33"/>
      <c r="RRU149" s="33"/>
      <c r="RRV149" s="33"/>
      <c r="RRW149" s="33"/>
      <c r="RRX149" s="33"/>
      <c r="RRY149" s="33"/>
      <c r="RRZ149" s="33"/>
      <c r="RSA149" s="33"/>
      <c r="RSB149" s="33"/>
      <c r="RSC149" s="33"/>
      <c r="RSD149" s="33"/>
      <c r="RSE149" s="33"/>
      <c r="RSF149" s="33"/>
      <c r="RSG149" s="33"/>
      <c r="RSH149" s="33"/>
      <c r="RSI149" s="33"/>
      <c r="RSJ149" s="33"/>
      <c r="RSK149" s="33"/>
      <c r="RSL149" s="33"/>
      <c r="RSM149" s="33"/>
      <c r="RSN149" s="33"/>
      <c r="RSO149" s="33"/>
      <c r="RSP149" s="33"/>
      <c r="RSQ149" s="33"/>
      <c r="RSR149" s="33"/>
      <c r="RSS149" s="33"/>
      <c r="RST149" s="33"/>
      <c r="RSU149" s="33"/>
      <c r="RSV149" s="33"/>
      <c r="RSW149" s="33"/>
      <c r="RSX149" s="33"/>
      <c r="RSY149" s="33"/>
      <c r="RSZ149" s="33"/>
      <c r="RTA149" s="33"/>
      <c r="RTB149" s="33"/>
      <c r="RTC149" s="33"/>
      <c r="RTD149" s="33"/>
      <c r="RTE149" s="33"/>
      <c r="RTF149" s="33"/>
      <c r="RTG149" s="33"/>
      <c r="RTH149" s="33"/>
      <c r="RTI149" s="33"/>
      <c r="RTJ149" s="33"/>
      <c r="RTK149" s="33"/>
      <c r="RTL149" s="33"/>
      <c r="RTM149" s="33"/>
      <c r="RTN149" s="33"/>
      <c r="RTO149" s="33"/>
      <c r="RTP149" s="33"/>
      <c r="RTQ149" s="33"/>
      <c r="RTR149" s="33"/>
      <c r="RTS149" s="33"/>
      <c r="RTT149" s="33"/>
      <c r="RTU149" s="33"/>
      <c r="RTV149" s="33"/>
      <c r="RTW149" s="33"/>
      <c r="RTX149" s="33"/>
      <c r="RTY149" s="33"/>
      <c r="RTZ149" s="33"/>
      <c r="RUA149" s="33"/>
      <c r="RUB149" s="33"/>
      <c r="RUC149" s="33"/>
      <c r="RUD149" s="33"/>
      <c r="RUE149" s="33"/>
      <c r="RUF149" s="33"/>
      <c r="RUG149" s="33"/>
      <c r="RUH149" s="33"/>
      <c r="RUI149" s="33"/>
      <c r="RUJ149" s="33"/>
      <c r="RUK149" s="33"/>
      <c r="RUL149" s="33"/>
      <c r="RUM149" s="33"/>
      <c r="RUN149" s="33"/>
      <c r="RUO149" s="33"/>
      <c r="RUP149" s="33"/>
      <c r="RUQ149" s="33"/>
      <c r="RUR149" s="33"/>
      <c r="RUS149" s="33"/>
      <c r="RUT149" s="33"/>
      <c r="RUU149" s="33"/>
      <c r="RUV149" s="33"/>
      <c r="RUW149" s="33"/>
      <c r="RUX149" s="33"/>
      <c r="RUY149" s="33"/>
      <c r="RUZ149" s="33"/>
      <c r="RVA149" s="33"/>
      <c r="RVB149" s="33"/>
      <c r="RVC149" s="33"/>
      <c r="RVD149" s="33"/>
      <c r="RVE149" s="33"/>
      <c r="RVF149" s="33"/>
      <c r="RVG149" s="33"/>
      <c r="RVH149" s="33"/>
      <c r="RVI149" s="33"/>
      <c r="RVJ149" s="33"/>
      <c r="RVK149" s="33"/>
      <c r="RVL149" s="33"/>
      <c r="RVM149" s="33"/>
      <c r="RVN149" s="33"/>
      <c r="RVO149" s="33"/>
      <c r="RVP149" s="33"/>
      <c r="RVQ149" s="33"/>
      <c r="RVR149" s="33"/>
      <c r="RVS149" s="33"/>
      <c r="RVT149" s="33"/>
      <c r="RVU149" s="33"/>
      <c r="RVV149" s="33"/>
      <c r="RVW149" s="33"/>
      <c r="RVX149" s="33"/>
      <c r="RVY149" s="33"/>
      <c r="RVZ149" s="33"/>
      <c r="RWA149" s="33"/>
      <c r="RWB149" s="33"/>
      <c r="RWC149" s="33"/>
      <c r="RWD149" s="33"/>
      <c r="RWE149" s="33"/>
      <c r="RWF149" s="33"/>
      <c r="RWG149" s="33"/>
      <c r="RWH149" s="33"/>
      <c r="RWI149" s="33"/>
      <c r="RWJ149" s="33"/>
      <c r="RWK149" s="33"/>
      <c r="RWL149" s="33"/>
      <c r="RWM149" s="33"/>
      <c r="RWN149" s="33"/>
      <c r="RWO149" s="33"/>
      <c r="RWP149" s="33"/>
      <c r="RWQ149" s="33"/>
      <c r="RWR149" s="33"/>
      <c r="RWS149" s="33"/>
      <c r="RWT149" s="33"/>
      <c r="RWU149" s="33"/>
      <c r="RWV149" s="33"/>
      <c r="RWW149" s="33"/>
      <c r="RWX149" s="33"/>
      <c r="RWY149" s="33"/>
      <c r="RWZ149" s="33"/>
      <c r="RXA149" s="33"/>
      <c r="RXB149" s="33"/>
      <c r="RXC149" s="33"/>
      <c r="RXD149" s="33"/>
      <c r="RXE149" s="33"/>
      <c r="RXF149" s="33"/>
      <c r="RXG149" s="33"/>
      <c r="RXH149" s="33"/>
      <c r="RXI149" s="33"/>
      <c r="RXJ149" s="33"/>
      <c r="RXK149" s="33"/>
      <c r="RXL149" s="33"/>
      <c r="RXM149" s="33"/>
      <c r="RXN149" s="33"/>
      <c r="RXO149" s="33"/>
      <c r="RXP149" s="33"/>
      <c r="RXQ149" s="33"/>
      <c r="RXR149" s="33"/>
      <c r="RXS149" s="33"/>
      <c r="RXT149" s="33"/>
      <c r="RXU149" s="33"/>
      <c r="RXV149" s="33"/>
      <c r="RXW149" s="33"/>
      <c r="RXX149" s="33"/>
      <c r="RXY149" s="33"/>
      <c r="RXZ149" s="33"/>
      <c r="RYA149" s="33"/>
      <c r="RYB149" s="33"/>
      <c r="RYC149" s="33"/>
      <c r="RYD149" s="33"/>
      <c r="RYE149" s="33"/>
      <c r="RYF149" s="33"/>
      <c r="RYG149" s="33"/>
      <c r="RYH149" s="33"/>
      <c r="RYI149" s="33"/>
      <c r="RYJ149" s="33"/>
      <c r="RYK149" s="33"/>
      <c r="RYL149" s="33"/>
      <c r="RYM149" s="33"/>
      <c r="RYN149" s="33"/>
      <c r="RYO149" s="33"/>
      <c r="RYP149" s="33"/>
      <c r="RYQ149" s="33"/>
      <c r="RYR149" s="33"/>
      <c r="RYS149" s="33"/>
      <c r="RYT149" s="33"/>
      <c r="RYU149" s="33"/>
      <c r="RYV149" s="33"/>
      <c r="RYW149" s="33"/>
      <c r="RYX149" s="33"/>
      <c r="RYY149" s="33"/>
      <c r="RYZ149" s="33"/>
      <c r="RZA149" s="33"/>
      <c r="RZB149" s="33"/>
      <c r="RZC149" s="33"/>
      <c r="RZD149" s="33"/>
      <c r="RZE149" s="33"/>
      <c r="RZF149" s="33"/>
      <c r="RZG149" s="33"/>
      <c r="RZH149" s="33"/>
      <c r="RZI149" s="33"/>
      <c r="RZJ149" s="33"/>
      <c r="RZK149" s="33"/>
      <c r="RZL149" s="33"/>
      <c r="RZM149" s="33"/>
      <c r="RZN149" s="33"/>
      <c r="RZO149" s="33"/>
      <c r="RZP149" s="33"/>
      <c r="RZQ149" s="33"/>
      <c r="RZR149" s="33"/>
      <c r="RZS149" s="33"/>
      <c r="RZT149" s="33"/>
      <c r="RZU149" s="33"/>
      <c r="RZV149" s="33"/>
      <c r="RZW149" s="33"/>
      <c r="RZX149" s="33"/>
      <c r="RZY149" s="33"/>
      <c r="RZZ149" s="33"/>
      <c r="SAA149" s="33"/>
      <c r="SAB149" s="33"/>
      <c r="SAC149" s="33"/>
      <c r="SAD149" s="33"/>
      <c r="SAE149" s="33"/>
      <c r="SAF149" s="33"/>
      <c r="SAG149" s="33"/>
      <c r="SAH149" s="33"/>
      <c r="SAI149" s="33"/>
      <c r="SAJ149" s="33"/>
      <c r="SAK149" s="33"/>
      <c r="SAL149" s="33"/>
      <c r="SAM149" s="33"/>
      <c r="SAN149" s="33"/>
      <c r="SAO149" s="33"/>
      <c r="SAP149" s="33"/>
      <c r="SAQ149" s="33"/>
      <c r="SAR149" s="33"/>
      <c r="SAS149" s="33"/>
      <c r="SAT149" s="33"/>
      <c r="SAU149" s="33"/>
      <c r="SAV149" s="33"/>
      <c r="SAW149" s="33"/>
      <c r="SAX149" s="33"/>
      <c r="SAY149" s="33"/>
      <c r="SAZ149" s="33"/>
      <c r="SBA149" s="33"/>
      <c r="SBB149" s="33"/>
      <c r="SBC149" s="33"/>
      <c r="SBD149" s="33"/>
      <c r="SBE149" s="33"/>
      <c r="SBF149" s="33"/>
      <c r="SBG149" s="33"/>
      <c r="SBH149" s="33"/>
      <c r="SBI149" s="33"/>
      <c r="SBJ149" s="33"/>
      <c r="SBK149" s="33"/>
      <c r="SBL149" s="33"/>
      <c r="SBM149" s="33"/>
      <c r="SBN149" s="33"/>
      <c r="SBO149" s="33"/>
      <c r="SBP149" s="33"/>
      <c r="SBQ149" s="33"/>
      <c r="SBR149" s="33"/>
      <c r="SBS149" s="33"/>
      <c r="SBT149" s="33"/>
      <c r="SBU149" s="33"/>
      <c r="SBV149" s="33"/>
      <c r="SBW149" s="33"/>
      <c r="SBX149" s="33"/>
      <c r="SBY149" s="33"/>
      <c r="SBZ149" s="33"/>
      <c r="SCA149" s="33"/>
      <c r="SCB149" s="33"/>
      <c r="SCC149" s="33"/>
      <c r="SCD149" s="33"/>
      <c r="SCE149" s="33"/>
      <c r="SCF149" s="33"/>
      <c r="SCG149" s="33"/>
      <c r="SCH149" s="33"/>
      <c r="SCI149" s="33"/>
      <c r="SCJ149" s="33"/>
      <c r="SCK149" s="33"/>
      <c r="SCL149" s="33"/>
      <c r="SCM149" s="33"/>
      <c r="SCN149" s="33"/>
      <c r="SCO149" s="33"/>
      <c r="SCP149" s="33"/>
      <c r="SCQ149" s="33"/>
      <c r="SCR149" s="33"/>
      <c r="SCS149" s="33"/>
      <c r="SCT149" s="33"/>
      <c r="SCU149" s="33"/>
      <c r="SCV149" s="33"/>
      <c r="SCW149" s="33"/>
      <c r="SCX149" s="33"/>
      <c r="SCY149" s="33"/>
      <c r="SCZ149" s="33"/>
      <c r="SDA149" s="33"/>
      <c r="SDB149" s="33"/>
      <c r="SDC149" s="33"/>
      <c r="SDD149" s="33"/>
      <c r="SDE149" s="33"/>
      <c r="SDF149" s="33"/>
      <c r="SDG149" s="33"/>
      <c r="SDH149" s="33"/>
      <c r="SDI149" s="33"/>
      <c r="SDJ149" s="33"/>
      <c r="SDK149" s="33"/>
      <c r="SDL149" s="33"/>
      <c r="SDM149" s="33"/>
      <c r="SDN149" s="33"/>
      <c r="SDO149" s="33"/>
      <c r="SDP149" s="33"/>
      <c r="SDQ149" s="33"/>
      <c r="SDR149" s="33"/>
      <c r="SDS149" s="33"/>
      <c r="SDT149" s="33"/>
      <c r="SDU149" s="33"/>
      <c r="SDV149" s="33"/>
      <c r="SDW149" s="33"/>
      <c r="SDX149" s="33"/>
      <c r="SDY149" s="33"/>
      <c r="SDZ149" s="33"/>
      <c r="SEA149" s="33"/>
      <c r="SEB149" s="33"/>
      <c r="SEC149" s="33"/>
      <c r="SED149" s="33"/>
      <c r="SEE149" s="33"/>
      <c r="SEF149" s="33"/>
      <c r="SEG149" s="33"/>
      <c r="SEH149" s="33"/>
      <c r="SEI149" s="33"/>
      <c r="SEJ149" s="33"/>
      <c r="SEK149" s="33"/>
      <c r="SEL149" s="33"/>
      <c r="SEM149" s="33"/>
      <c r="SEN149" s="33"/>
      <c r="SEO149" s="33"/>
      <c r="SEP149" s="33"/>
      <c r="SEQ149" s="33"/>
      <c r="SER149" s="33"/>
      <c r="SES149" s="33"/>
      <c r="SET149" s="33"/>
      <c r="SEU149" s="33"/>
      <c r="SEV149" s="33"/>
      <c r="SEW149" s="33"/>
      <c r="SEX149" s="33"/>
      <c r="SEY149" s="33"/>
      <c r="SEZ149" s="33"/>
      <c r="SFA149" s="33"/>
      <c r="SFB149" s="33"/>
      <c r="SFC149" s="33"/>
      <c r="SFD149" s="33"/>
      <c r="SFE149" s="33"/>
      <c r="SFF149" s="33"/>
      <c r="SFG149" s="33"/>
      <c r="SFH149" s="33"/>
      <c r="SFI149" s="33"/>
      <c r="SFJ149" s="33"/>
      <c r="SFK149" s="33"/>
      <c r="SFL149" s="33"/>
      <c r="SFM149" s="33"/>
      <c r="SFN149" s="33"/>
      <c r="SFO149" s="33"/>
      <c r="SFP149" s="33"/>
      <c r="SFQ149" s="33"/>
      <c r="SFR149" s="33"/>
      <c r="SFS149" s="33"/>
      <c r="SFT149" s="33"/>
      <c r="SFU149" s="33"/>
      <c r="SFV149" s="33"/>
      <c r="SFW149" s="33"/>
      <c r="SFX149" s="33"/>
      <c r="SFY149" s="33"/>
      <c r="SFZ149" s="33"/>
      <c r="SGA149" s="33"/>
      <c r="SGB149" s="33"/>
      <c r="SGC149" s="33"/>
      <c r="SGD149" s="33"/>
      <c r="SGE149" s="33"/>
      <c r="SGF149" s="33"/>
      <c r="SGG149" s="33"/>
      <c r="SGH149" s="33"/>
      <c r="SGI149" s="33"/>
      <c r="SGJ149" s="33"/>
      <c r="SGK149" s="33"/>
      <c r="SGL149" s="33"/>
      <c r="SGM149" s="33"/>
      <c r="SGN149" s="33"/>
      <c r="SGO149" s="33"/>
      <c r="SGP149" s="33"/>
      <c r="SGQ149" s="33"/>
      <c r="SGR149" s="33"/>
      <c r="SGS149" s="33"/>
      <c r="SGT149" s="33"/>
      <c r="SGU149" s="33"/>
      <c r="SGV149" s="33"/>
      <c r="SGW149" s="33"/>
      <c r="SGX149" s="33"/>
      <c r="SGY149" s="33"/>
      <c r="SGZ149" s="33"/>
      <c r="SHA149" s="33"/>
      <c r="SHB149" s="33"/>
      <c r="SHC149" s="33"/>
      <c r="SHD149" s="33"/>
      <c r="SHE149" s="33"/>
      <c r="SHF149" s="33"/>
      <c r="SHG149" s="33"/>
      <c r="SHH149" s="33"/>
      <c r="SHI149" s="33"/>
      <c r="SHJ149" s="33"/>
      <c r="SHK149" s="33"/>
      <c r="SHL149" s="33"/>
      <c r="SHM149" s="33"/>
      <c r="SHN149" s="33"/>
      <c r="SHO149" s="33"/>
      <c r="SHP149" s="33"/>
      <c r="SHQ149" s="33"/>
      <c r="SHR149" s="33"/>
      <c r="SHS149" s="33"/>
      <c r="SHT149" s="33"/>
      <c r="SHU149" s="33"/>
      <c r="SHV149" s="33"/>
      <c r="SHW149" s="33"/>
      <c r="SHX149" s="33"/>
      <c r="SHY149" s="33"/>
      <c r="SHZ149" s="33"/>
      <c r="SIA149" s="33"/>
      <c r="SIB149" s="33"/>
      <c r="SIC149" s="33"/>
      <c r="SID149" s="33"/>
      <c r="SIE149" s="33"/>
      <c r="SIF149" s="33"/>
      <c r="SIG149" s="33"/>
      <c r="SIH149" s="33"/>
      <c r="SII149" s="33"/>
      <c r="SIJ149" s="33"/>
      <c r="SIK149" s="33"/>
      <c r="SIL149" s="33"/>
      <c r="SIM149" s="33"/>
      <c r="SIN149" s="33"/>
      <c r="SIO149" s="33"/>
      <c r="SIP149" s="33"/>
      <c r="SIQ149" s="33"/>
      <c r="SIR149" s="33"/>
      <c r="SIS149" s="33"/>
      <c r="SIT149" s="33"/>
      <c r="SIU149" s="33"/>
      <c r="SIV149" s="33"/>
      <c r="SIW149" s="33"/>
      <c r="SIX149" s="33"/>
      <c r="SIY149" s="33"/>
      <c r="SIZ149" s="33"/>
      <c r="SJA149" s="33"/>
      <c r="SJB149" s="33"/>
      <c r="SJC149" s="33"/>
      <c r="SJD149" s="33"/>
      <c r="SJE149" s="33"/>
      <c r="SJF149" s="33"/>
      <c r="SJG149" s="33"/>
      <c r="SJH149" s="33"/>
      <c r="SJI149" s="33"/>
      <c r="SJJ149" s="33"/>
      <c r="SJK149" s="33"/>
      <c r="SJL149" s="33"/>
      <c r="SJM149" s="33"/>
      <c r="SJN149" s="33"/>
      <c r="SJO149" s="33"/>
      <c r="SJP149" s="33"/>
      <c r="SJQ149" s="33"/>
      <c r="SJR149" s="33"/>
      <c r="SJS149" s="33"/>
      <c r="SJT149" s="33"/>
      <c r="SJU149" s="33"/>
      <c r="SJV149" s="33"/>
      <c r="SJW149" s="33"/>
      <c r="SJX149" s="33"/>
      <c r="SJY149" s="33"/>
      <c r="SJZ149" s="33"/>
      <c r="SKA149" s="33"/>
      <c r="SKB149" s="33"/>
      <c r="SKC149" s="33"/>
      <c r="SKD149" s="33"/>
      <c r="SKE149" s="33"/>
      <c r="SKF149" s="33"/>
      <c r="SKG149" s="33"/>
      <c r="SKH149" s="33"/>
      <c r="SKI149" s="33"/>
      <c r="SKJ149" s="33"/>
      <c r="SKK149" s="33"/>
      <c r="SKL149" s="33"/>
      <c r="SKM149" s="33"/>
      <c r="SKN149" s="33"/>
      <c r="SKO149" s="33"/>
      <c r="SKP149" s="33"/>
      <c r="SKQ149" s="33"/>
      <c r="SKR149" s="33"/>
      <c r="SKS149" s="33"/>
      <c r="SKT149" s="33"/>
      <c r="SKU149" s="33"/>
      <c r="SKV149" s="33"/>
      <c r="SKW149" s="33"/>
      <c r="SKX149" s="33"/>
      <c r="SKY149" s="33"/>
      <c r="SKZ149" s="33"/>
      <c r="SLA149" s="33"/>
      <c r="SLB149" s="33"/>
      <c r="SLC149" s="33"/>
      <c r="SLD149" s="33"/>
      <c r="SLE149" s="33"/>
      <c r="SLF149" s="33"/>
      <c r="SLG149" s="33"/>
      <c r="SLH149" s="33"/>
      <c r="SLI149" s="33"/>
      <c r="SLJ149" s="33"/>
      <c r="SLK149" s="33"/>
      <c r="SLL149" s="33"/>
      <c r="SLM149" s="33"/>
      <c r="SLN149" s="33"/>
      <c r="SLO149" s="33"/>
      <c r="SLP149" s="33"/>
      <c r="SLQ149" s="33"/>
      <c r="SLR149" s="33"/>
      <c r="SLS149" s="33"/>
      <c r="SLT149" s="33"/>
      <c r="SLU149" s="33"/>
      <c r="SLV149" s="33"/>
      <c r="SLW149" s="33"/>
      <c r="SLX149" s="33"/>
      <c r="SLY149" s="33"/>
      <c r="SLZ149" s="33"/>
      <c r="SMA149" s="33"/>
      <c r="SMB149" s="33"/>
      <c r="SMC149" s="33"/>
      <c r="SMD149" s="33"/>
      <c r="SME149" s="33"/>
      <c r="SMF149" s="33"/>
      <c r="SMG149" s="33"/>
      <c r="SMH149" s="33"/>
      <c r="SMI149" s="33"/>
      <c r="SMJ149" s="33"/>
      <c r="SMK149" s="33"/>
      <c r="SML149" s="33"/>
      <c r="SMM149" s="33"/>
      <c r="SMN149" s="33"/>
      <c r="SMO149" s="33"/>
      <c r="SMP149" s="33"/>
      <c r="SMQ149" s="33"/>
      <c r="SMR149" s="33"/>
      <c r="SMS149" s="33"/>
      <c r="SMT149" s="33"/>
      <c r="SMU149" s="33"/>
      <c r="SMV149" s="33"/>
      <c r="SMW149" s="33"/>
      <c r="SMX149" s="33"/>
      <c r="SMY149" s="33"/>
      <c r="SMZ149" s="33"/>
      <c r="SNA149" s="33"/>
      <c r="SNB149" s="33"/>
      <c r="SNC149" s="33"/>
      <c r="SND149" s="33"/>
      <c r="SNE149" s="33"/>
      <c r="SNF149" s="33"/>
      <c r="SNG149" s="33"/>
      <c r="SNH149" s="33"/>
      <c r="SNI149" s="33"/>
      <c r="SNJ149" s="33"/>
      <c r="SNK149" s="33"/>
      <c r="SNL149" s="33"/>
      <c r="SNM149" s="33"/>
      <c r="SNN149" s="33"/>
      <c r="SNO149" s="33"/>
      <c r="SNP149" s="33"/>
      <c r="SNQ149" s="33"/>
      <c r="SNR149" s="33"/>
      <c r="SNS149" s="33"/>
      <c r="SNT149" s="33"/>
      <c r="SNU149" s="33"/>
      <c r="SNV149" s="33"/>
      <c r="SNW149" s="33"/>
      <c r="SNX149" s="33"/>
      <c r="SNY149" s="33"/>
      <c r="SNZ149" s="33"/>
      <c r="SOA149" s="33"/>
      <c r="SOB149" s="33"/>
      <c r="SOC149" s="33"/>
      <c r="SOD149" s="33"/>
      <c r="SOE149" s="33"/>
      <c r="SOF149" s="33"/>
      <c r="SOG149" s="33"/>
      <c r="SOH149" s="33"/>
      <c r="SOI149" s="33"/>
      <c r="SOJ149" s="33"/>
      <c r="SOK149" s="33"/>
      <c r="SOL149" s="33"/>
      <c r="SOM149" s="33"/>
      <c r="SON149" s="33"/>
      <c r="SOO149" s="33"/>
      <c r="SOP149" s="33"/>
      <c r="SOQ149" s="33"/>
      <c r="SOR149" s="33"/>
      <c r="SOS149" s="33"/>
      <c r="SOT149" s="33"/>
      <c r="SOU149" s="33"/>
      <c r="SOV149" s="33"/>
      <c r="SOW149" s="33"/>
      <c r="SOX149" s="33"/>
      <c r="SOY149" s="33"/>
      <c r="SOZ149" s="33"/>
      <c r="SPA149" s="33"/>
      <c r="SPB149" s="33"/>
      <c r="SPC149" s="33"/>
      <c r="SPD149" s="33"/>
      <c r="SPE149" s="33"/>
      <c r="SPF149" s="33"/>
      <c r="SPG149" s="33"/>
      <c r="SPH149" s="33"/>
      <c r="SPI149" s="33"/>
      <c r="SPJ149" s="33"/>
      <c r="SPK149" s="33"/>
      <c r="SPL149" s="33"/>
      <c r="SPM149" s="33"/>
      <c r="SPN149" s="33"/>
      <c r="SPO149" s="33"/>
      <c r="SPP149" s="33"/>
      <c r="SPQ149" s="33"/>
      <c r="SPR149" s="33"/>
      <c r="SPS149" s="33"/>
      <c r="SPT149" s="33"/>
      <c r="SPU149" s="33"/>
      <c r="SPV149" s="33"/>
      <c r="SPW149" s="33"/>
      <c r="SPX149" s="33"/>
      <c r="SPY149" s="33"/>
      <c r="SPZ149" s="33"/>
      <c r="SQA149" s="33"/>
      <c r="SQB149" s="33"/>
      <c r="SQC149" s="33"/>
      <c r="SQD149" s="33"/>
      <c r="SQE149" s="33"/>
      <c r="SQF149" s="33"/>
      <c r="SQG149" s="33"/>
      <c r="SQH149" s="33"/>
      <c r="SQI149" s="33"/>
      <c r="SQJ149" s="33"/>
      <c r="SQK149" s="33"/>
      <c r="SQL149" s="33"/>
      <c r="SQM149" s="33"/>
      <c r="SQN149" s="33"/>
      <c r="SQO149" s="33"/>
      <c r="SQP149" s="33"/>
      <c r="SQQ149" s="33"/>
      <c r="SQR149" s="33"/>
      <c r="SQS149" s="33"/>
      <c r="SQT149" s="33"/>
      <c r="SQU149" s="33"/>
      <c r="SQV149" s="33"/>
      <c r="SQW149" s="33"/>
      <c r="SQX149" s="33"/>
      <c r="SQY149" s="33"/>
      <c r="SQZ149" s="33"/>
      <c r="SRA149" s="33"/>
      <c r="SRB149" s="33"/>
      <c r="SRC149" s="33"/>
      <c r="SRD149" s="33"/>
      <c r="SRE149" s="33"/>
      <c r="SRF149" s="33"/>
      <c r="SRG149" s="33"/>
      <c r="SRH149" s="33"/>
      <c r="SRI149" s="33"/>
      <c r="SRJ149" s="33"/>
      <c r="SRK149" s="33"/>
      <c r="SRL149" s="33"/>
      <c r="SRM149" s="33"/>
      <c r="SRN149" s="33"/>
      <c r="SRO149" s="33"/>
      <c r="SRP149" s="33"/>
      <c r="SRQ149" s="33"/>
      <c r="SRR149" s="33"/>
      <c r="SRS149" s="33"/>
      <c r="SRT149" s="33"/>
      <c r="SRU149" s="33"/>
      <c r="SRV149" s="33"/>
      <c r="SRW149" s="33"/>
      <c r="SRX149" s="33"/>
      <c r="SRY149" s="33"/>
      <c r="SRZ149" s="33"/>
      <c r="SSA149" s="33"/>
      <c r="SSB149" s="33"/>
      <c r="SSC149" s="33"/>
      <c r="SSD149" s="33"/>
      <c r="SSE149" s="33"/>
      <c r="SSF149" s="33"/>
      <c r="SSG149" s="33"/>
      <c r="SSH149" s="33"/>
      <c r="SSI149" s="33"/>
      <c r="SSJ149" s="33"/>
      <c r="SSK149" s="33"/>
      <c r="SSL149" s="33"/>
      <c r="SSM149" s="33"/>
      <c r="SSN149" s="33"/>
      <c r="SSO149" s="33"/>
      <c r="SSP149" s="33"/>
      <c r="SSQ149" s="33"/>
      <c r="SSR149" s="33"/>
      <c r="SSS149" s="33"/>
      <c r="SST149" s="33"/>
      <c r="SSU149" s="33"/>
      <c r="SSV149" s="33"/>
      <c r="SSW149" s="33"/>
      <c r="SSX149" s="33"/>
      <c r="SSY149" s="33"/>
      <c r="SSZ149" s="33"/>
      <c r="STA149" s="33"/>
      <c r="STB149" s="33"/>
      <c r="STC149" s="33"/>
      <c r="STD149" s="33"/>
      <c r="STE149" s="33"/>
      <c r="STF149" s="33"/>
      <c r="STG149" s="33"/>
      <c r="STH149" s="33"/>
      <c r="STI149" s="33"/>
      <c r="STJ149" s="33"/>
      <c r="STK149" s="33"/>
      <c r="STL149" s="33"/>
      <c r="STM149" s="33"/>
      <c r="STN149" s="33"/>
      <c r="STO149" s="33"/>
      <c r="STP149" s="33"/>
      <c r="STQ149" s="33"/>
      <c r="STR149" s="33"/>
      <c r="STS149" s="33"/>
      <c r="STT149" s="33"/>
      <c r="STU149" s="33"/>
      <c r="STV149" s="33"/>
      <c r="STW149" s="33"/>
      <c r="STX149" s="33"/>
      <c r="STY149" s="33"/>
      <c r="STZ149" s="33"/>
      <c r="SUA149" s="33"/>
      <c r="SUB149" s="33"/>
      <c r="SUC149" s="33"/>
      <c r="SUD149" s="33"/>
      <c r="SUE149" s="33"/>
      <c r="SUF149" s="33"/>
      <c r="SUG149" s="33"/>
      <c r="SUH149" s="33"/>
      <c r="SUI149" s="33"/>
      <c r="SUJ149" s="33"/>
      <c r="SUK149" s="33"/>
      <c r="SUL149" s="33"/>
      <c r="SUM149" s="33"/>
      <c r="SUN149" s="33"/>
      <c r="SUO149" s="33"/>
      <c r="SUP149" s="33"/>
      <c r="SUQ149" s="33"/>
      <c r="SUR149" s="33"/>
      <c r="SUS149" s="33"/>
      <c r="SUT149" s="33"/>
      <c r="SUU149" s="33"/>
      <c r="SUV149" s="33"/>
      <c r="SUW149" s="33"/>
      <c r="SUX149" s="33"/>
      <c r="SUY149" s="33"/>
      <c r="SUZ149" s="33"/>
      <c r="SVA149" s="33"/>
      <c r="SVB149" s="33"/>
      <c r="SVC149" s="33"/>
      <c r="SVD149" s="33"/>
      <c r="SVE149" s="33"/>
      <c r="SVF149" s="33"/>
      <c r="SVG149" s="33"/>
      <c r="SVH149" s="33"/>
      <c r="SVI149" s="33"/>
      <c r="SVJ149" s="33"/>
      <c r="SVK149" s="33"/>
      <c r="SVL149" s="33"/>
      <c r="SVM149" s="33"/>
      <c r="SVN149" s="33"/>
      <c r="SVO149" s="33"/>
      <c r="SVP149" s="33"/>
      <c r="SVQ149" s="33"/>
      <c r="SVR149" s="33"/>
      <c r="SVS149" s="33"/>
      <c r="SVT149" s="33"/>
      <c r="SVU149" s="33"/>
      <c r="SVV149" s="33"/>
      <c r="SVW149" s="33"/>
      <c r="SVX149" s="33"/>
      <c r="SVY149" s="33"/>
      <c r="SVZ149" s="33"/>
      <c r="SWA149" s="33"/>
      <c r="SWB149" s="33"/>
      <c r="SWC149" s="33"/>
      <c r="SWD149" s="33"/>
      <c r="SWE149" s="33"/>
      <c r="SWF149" s="33"/>
      <c r="SWG149" s="33"/>
      <c r="SWH149" s="33"/>
      <c r="SWI149" s="33"/>
      <c r="SWJ149" s="33"/>
      <c r="SWK149" s="33"/>
      <c r="SWL149" s="33"/>
      <c r="SWM149" s="33"/>
      <c r="SWN149" s="33"/>
      <c r="SWO149" s="33"/>
      <c r="SWP149" s="33"/>
      <c r="SWQ149" s="33"/>
      <c r="SWR149" s="33"/>
      <c r="SWS149" s="33"/>
      <c r="SWT149" s="33"/>
      <c r="SWU149" s="33"/>
      <c r="SWV149" s="33"/>
      <c r="SWW149" s="33"/>
      <c r="SWX149" s="33"/>
      <c r="SWY149" s="33"/>
      <c r="SWZ149" s="33"/>
      <c r="SXA149" s="33"/>
      <c r="SXB149" s="33"/>
      <c r="SXC149" s="33"/>
      <c r="SXD149" s="33"/>
      <c r="SXE149" s="33"/>
      <c r="SXF149" s="33"/>
      <c r="SXG149" s="33"/>
      <c r="SXH149" s="33"/>
      <c r="SXI149" s="33"/>
      <c r="SXJ149" s="33"/>
      <c r="SXK149" s="33"/>
      <c r="SXL149" s="33"/>
      <c r="SXM149" s="33"/>
      <c r="SXN149" s="33"/>
      <c r="SXO149" s="33"/>
      <c r="SXP149" s="33"/>
      <c r="SXQ149" s="33"/>
      <c r="SXR149" s="33"/>
      <c r="SXS149" s="33"/>
      <c r="SXT149" s="33"/>
      <c r="SXU149" s="33"/>
      <c r="SXV149" s="33"/>
      <c r="SXW149" s="33"/>
      <c r="SXX149" s="33"/>
      <c r="SXY149" s="33"/>
      <c r="SXZ149" s="33"/>
      <c r="SYA149" s="33"/>
      <c r="SYB149" s="33"/>
      <c r="SYC149" s="33"/>
      <c r="SYD149" s="33"/>
      <c r="SYE149" s="33"/>
      <c r="SYF149" s="33"/>
      <c r="SYG149" s="33"/>
      <c r="SYH149" s="33"/>
      <c r="SYI149" s="33"/>
      <c r="SYJ149" s="33"/>
      <c r="SYK149" s="33"/>
      <c r="SYL149" s="33"/>
      <c r="SYM149" s="33"/>
      <c r="SYN149" s="33"/>
      <c r="SYO149" s="33"/>
      <c r="SYP149" s="33"/>
      <c r="SYQ149" s="33"/>
      <c r="SYR149" s="33"/>
      <c r="SYS149" s="33"/>
      <c r="SYT149" s="33"/>
      <c r="SYU149" s="33"/>
      <c r="SYV149" s="33"/>
      <c r="SYW149" s="33"/>
      <c r="SYX149" s="33"/>
      <c r="SYY149" s="33"/>
      <c r="SYZ149" s="33"/>
      <c r="SZA149" s="33"/>
      <c r="SZB149" s="33"/>
      <c r="SZC149" s="33"/>
      <c r="SZD149" s="33"/>
      <c r="SZE149" s="33"/>
      <c r="SZF149" s="33"/>
      <c r="SZG149" s="33"/>
      <c r="SZH149" s="33"/>
      <c r="SZI149" s="33"/>
      <c r="SZJ149" s="33"/>
      <c r="SZK149" s="33"/>
      <c r="SZL149" s="33"/>
      <c r="SZM149" s="33"/>
      <c r="SZN149" s="33"/>
      <c r="SZO149" s="33"/>
      <c r="SZP149" s="33"/>
      <c r="SZQ149" s="33"/>
      <c r="SZR149" s="33"/>
      <c r="SZS149" s="33"/>
      <c r="SZT149" s="33"/>
      <c r="SZU149" s="33"/>
      <c r="SZV149" s="33"/>
      <c r="SZW149" s="33"/>
      <c r="SZX149" s="33"/>
      <c r="SZY149" s="33"/>
      <c r="SZZ149" s="33"/>
      <c r="TAA149" s="33"/>
      <c r="TAB149" s="33"/>
      <c r="TAC149" s="33"/>
      <c r="TAD149" s="33"/>
      <c r="TAE149" s="33"/>
      <c r="TAF149" s="33"/>
      <c r="TAG149" s="33"/>
      <c r="TAH149" s="33"/>
      <c r="TAI149" s="33"/>
      <c r="TAJ149" s="33"/>
      <c r="TAK149" s="33"/>
      <c r="TAL149" s="33"/>
      <c r="TAM149" s="33"/>
      <c r="TAN149" s="33"/>
      <c r="TAO149" s="33"/>
      <c r="TAP149" s="33"/>
      <c r="TAQ149" s="33"/>
      <c r="TAR149" s="33"/>
      <c r="TAS149" s="33"/>
      <c r="TAT149" s="33"/>
      <c r="TAU149" s="33"/>
      <c r="TAV149" s="33"/>
      <c r="TAW149" s="33"/>
      <c r="TAX149" s="33"/>
      <c r="TAY149" s="33"/>
      <c r="TAZ149" s="33"/>
      <c r="TBA149" s="33"/>
      <c r="TBB149" s="33"/>
      <c r="TBC149" s="33"/>
      <c r="TBD149" s="33"/>
      <c r="TBE149" s="33"/>
      <c r="TBF149" s="33"/>
      <c r="TBG149" s="33"/>
      <c r="TBH149" s="33"/>
      <c r="TBI149" s="33"/>
      <c r="TBJ149" s="33"/>
      <c r="TBK149" s="33"/>
      <c r="TBL149" s="33"/>
      <c r="TBM149" s="33"/>
      <c r="TBN149" s="33"/>
      <c r="TBO149" s="33"/>
      <c r="TBP149" s="33"/>
      <c r="TBQ149" s="33"/>
      <c r="TBR149" s="33"/>
      <c r="TBS149" s="33"/>
      <c r="TBT149" s="33"/>
      <c r="TBU149" s="33"/>
      <c r="TBV149" s="33"/>
      <c r="TBW149" s="33"/>
      <c r="TBX149" s="33"/>
      <c r="TBY149" s="33"/>
      <c r="TBZ149" s="33"/>
      <c r="TCA149" s="33"/>
      <c r="TCB149" s="33"/>
      <c r="TCC149" s="33"/>
      <c r="TCD149" s="33"/>
      <c r="TCE149" s="33"/>
      <c r="TCF149" s="33"/>
      <c r="TCG149" s="33"/>
      <c r="TCH149" s="33"/>
      <c r="TCI149" s="33"/>
      <c r="TCJ149" s="33"/>
      <c r="TCK149" s="33"/>
      <c r="TCL149" s="33"/>
      <c r="TCM149" s="33"/>
      <c r="TCN149" s="33"/>
      <c r="TCO149" s="33"/>
      <c r="TCP149" s="33"/>
      <c r="TCQ149" s="33"/>
      <c r="TCR149" s="33"/>
      <c r="TCS149" s="33"/>
      <c r="TCT149" s="33"/>
      <c r="TCU149" s="33"/>
      <c r="TCV149" s="33"/>
      <c r="TCW149" s="33"/>
      <c r="TCX149" s="33"/>
      <c r="TCY149" s="33"/>
      <c r="TCZ149" s="33"/>
      <c r="TDA149" s="33"/>
      <c r="TDB149" s="33"/>
      <c r="TDC149" s="33"/>
      <c r="TDD149" s="33"/>
      <c r="TDE149" s="33"/>
      <c r="TDF149" s="33"/>
      <c r="TDG149" s="33"/>
      <c r="TDH149" s="33"/>
      <c r="TDI149" s="33"/>
      <c r="TDJ149" s="33"/>
      <c r="TDK149" s="33"/>
      <c r="TDL149" s="33"/>
      <c r="TDM149" s="33"/>
      <c r="TDN149" s="33"/>
      <c r="TDO149" s="33"/>
      <c r="TDP149" s="33"/>
      <c r="TDQ149" s="33"/>
      <c r="TDR149" s="33"/>
      <c r="TDS149" s="33"/>
      <c r="TDT149" s="33"/>
      <c r="TDU149" s="33"/>
      <c r="TDV149" s="33"/>
      <c r="TDW149" s="33"/>
      <c r="TDX149" s="33"/>
      <c r="TDY149" s="33"/>
      <c r="TDZ149" s="33"/>
      <c r="TEA149" s="33"/>
      <c r="TEB149" s="33"/>
      <c r="TEC149" s="33"/>
      <c r="TED149" s="33"/>
      <c r="TEE149" s="33"/>
      <c r="TEF149" s="33"/>
      <c r="TEG149" s="33"/>
      <c r="TEH149" s="33"/>
      <c r="TEI149" s="33"/>
      <c r="TEJ149" s="33"/>
      <c r="TEK149" s="33"/>
      <c r="TEL149" s="33"/>
      <c r="TEM149" s="33"/>
      <c r="TEN149" s="33"/>
      <c r="TEO149" s="33"/>
      <c r="TEP149" s="33"/>
      <c r="TEQ149" s="33"/>
      <c r="TER149" s="33"/>
      <c r="TES149" s="33"/>
      <c r="TET149" s="33"/>
      <c r="TEU149" s="33"/>
      <c r="TEV149" s="33"/>
      <c r="TEW149" s="33"/>
      <c r="TEX149" s="33"/>
      <c r="TEY149" s="33"/>
      <c r="TEZ149" s="33"/>
      <c r="TFA149" s="33"/>
      <c r="TFB149" s="33"/>
      <c r="TFC149" s="33"/>
      <c r="TFD149" s="33"/>
      <c r="TFE149" s="33"/>
      <c r="TFF149" s="33"/>
      <c r="TFG149" s="33"/>
      <c r="TFH149" s="33"/>
      <c r="TFI149" s="33"/>
      <c r="TFJ149" s="33"/>
      <c r="TFK149" s="33"/>
      <c r="TFL149" s="33"/>
      <c r="TFM149" s="33"/>
      <c r="TFN149" s="33"/>
      <c r="TFO149" s="33"/>
      <c r="TFP149" s="33"/>
      <c r="TFQ149" s="33"/>
      <c r="TFR149" s="33"/>
      <c r="TFS149" s="33"/>
      <c r="TFT149" s="33"/>
      <c r="TFU149" s="33"/>
      <c r="TFV149" s="33"/>
      <c r="TFW149" s="33"/>
      <c r="TFX149" s="33"/>
      <c r="TFY149" s="33"/>
      <c r="TFZ149" s="33"/>
      <c r="TGA149" s="33"/>
      <c r="TGB149" s="33"/>
      <c r="TGC149" s="33"/>
      <c r="TGD149" s="33"/>
      <c r="TGE149" s="33"/>
      <c r="TGF149" s="33"/>
      <c r="TGG149" s="33"/>
      <c r="TGH149" s="33"/>
      <c r="TGI149" s="33"/>
      <c r="TGJ149" s="33"/>
      <c r="TGK149" s="33"/>
      <c r="TGL149" s="33"/>
      <c r="TGM149" s="33"/>
      <c r="TGN149" s="33"/>
      <c r="TGO149" s="33"/>
      <c r="TGP149" s="33"/>
      <c r="TGQ149" s="33"/>
      <c r="TGR149" s="33"/>
      <c r="TGS149" s="33"/>
      <c r="TGT149" s="33"/>
      <c r="TGU149" s="33"/>
      <c r="TGV149" s="33"/>
      <c r="TGW149" s="33"/>
      <c r="TGX149" s="33"/>
      <c r="TGY149" s="33"/>
      <c r="TGZ149" s="33"/>
      <c r="THA149" s="33"/>
      <c r="THB149" s="33"/>
      <c r="THC149" s="33"/>
      <c r="THD149" s="33"/>
      <c r="THE149" s="33"/>
      <c r="THF149" s="33"/>
      <c r="THG149" s="33"/>
      <c r="THH149" s="33"/>
      <c r="THI149" s="33"/>
      <c r="THJ149" s="33"/>
      <c r="THK149" s="33"/>
      <c r="THL149" s="33"/>
      <c r="THM149" s="33"/>
      <c r="THN149" s="33"/>
      <c r="THO149" s="33"/>
      <c r="THP149" s="33"/>
      <c r="THQ149" s="33"/>
      <c r="THR149" s="33"/>
      <c r="THS149" s="33"/>
      <c r="THT149" s="33"/>
      <c r="THU149" s="33"/>
      <c r="THV149" s="33"/>
      <c r="THW149" s="33"/>
      <c r="THX149" s="33"/>
      <c r="THY149" s="33"/>
      <c r="THZ149" s="33"/>
      <c r="TIA149" s="33"/>
      <c r="TIB149" s="33"/>
      <c r="TIC149" s="33"/>
      <c r="TID149" s="33"/>
      <c r="TIE149" s="33"/>
      <c r="TIF149" s="33"/>
      <c r="TIG149" s="33"/>
      <c r="TIH149" s="33"/>
      <c r="TII149" s="33"/>
      <c r="TIJ149" s="33"/>
      <c r="TIK149" s="33"/>
      <c r="TIL149" s="33"/>
      <c r="TIM149" s="33"/>
      <c r="TIN149" s="33"/>
      <c r="TIO149" s="33"/>
      <c r="TIP149" s="33"/>
      <c r="TIQ149" s="33"/>
      <c r="TIR149" s="33"/>
      <c r="TIS149" s="33"/>
      <c r="TIT149" s="33"/>
      <c r="TIU149" s="33"/>
      <c r="TIV149" s="33"/>
      <c r="TIW149" s="33"/>
      <c r="TIX149" s="33"/>
      <c r="TIY149" s="33"/>
      <c r="TIZ149" s="33"/>
      <c r="TJA149" s="33"/>
      <c r="TJB149" s="33"/>
      <c r="TJC149" s="33"/>
      <c r="TJD149" s="33"/>
      <c r="TJE149" s="33"/>
      <c r="TJF149" s="33"/>
      <c r="TJG149" s="33"/>
      <c r="TJH149" s="33"/>
      <c r="TJI149" s="33"/>
      <c r="TJJ149" s="33"/>
      <c r="TJK149" s="33"/>
      <c r="TJL149" s="33"/>
      <c r="TJM149" s="33"/>
      <c r="TJN149" s="33"/>
      <c r="TJO149" s="33"/>
      <c r="TJP149" s="33"/>
      <c r="TJQ149" s="33"/>
      <c r="TJR149" s="33"/>
      <c r="TJS149" s="33"/>
      <c r="TJT149" s="33"/>
      <c r="TJU149" s="33"/>
      <c r="TJV149" s="33"/>
      <c r="TJW149" s="33"/>
      <c r="TJX149" s="33"/>
      <c r="TJY149" s="33"/>
      <c r="TJZ149" s="33"/>
      <c r="TKA149" s="33"/>
      <c r="TKB149" s="33"/>
      <c r="TKC149" s="33"/>
      <c r="TKD149" s="33"/>
      <c r="TKE149" s="33"/>
      <c r="TKF149" s="33"/>
      <c r="TKG149" s="33"/>
      <c r="TKH149" s="33"/>
      <c r="TKI149" s="33"/>
      <c r="TKJ149" s="33"/>
      <c r="TKK149" s="33"/>
      <c r="TKL149" s="33"/>
      <c r="TKM149" s="33"/>
      <c r="TKN149" s="33"/>
      <c r="TKO149" s="33"/>
      <c r="TKP149" s="33"/>
      <c r="TKQ149" s="33"/>
      <c r="TKR149" s="33"/>
      <c r="TKS149" s="33"/>
      <c r="TKT149" s="33"/>
      <c r="TKU149" s="33"/>
      <c r="TKV149" s="33"/>
      <c r="TKW149" s="33"/>
      <c r="TKX149" s="33"/>
      <c r="TKY149" s="33"/>
      <c r="TKZ149" s="33"/>
      <c r="TLA149" s="33"/>
      <c r="TLB149" s="33"/>
      <c r="TLC149" s="33"/>
      <c r="TLD149" s="33"/>
      <c r="TLE149" s="33"/>
      <c r="TLF149" s="33"/>
      <c r="TLG149" s="33"/>
      <c r="TLH149" s="33"/>
      <c r="TLI149" s="33"/>
      <c r="TLJ149" s="33"/>
      <c r="TLK149" s="33"/>
      <c r="TLL149" s="33"/>
      <c r="TLM149" s="33"/>
      <c r="TLN149" s="33"/>
      <c r="TLO149" s="33"/>
      <c r="TLP149" s="33"/>
      <c r="TLQ149" s="33"/>
      <c r="TLR149" s="33"/>
      <c r="TLS149" s="33"/>
      <c r="TLT149" s="33"/>
      <c r="TLU149" s="33"/>
      <c r="TLV149" s="33"/>
      <c r="TLW149" s="33"/>
      <c r="TLX149" s="33"/>
      <c r="TLY149" s="33"/>
      <c r="TLZ149" s="33"/>
      <c r="TMA149" s="33"/>
      <c r="TMB149" s="33"/>
      <c r="TMC149" s="33"/>
      <c r="TMD149" s="33"/>
      <c r="TME149" s="33"/>
      <c r="TMF149" s="33"/>
      <c r="TMG149" s="33"/>
      <c r="TMH149" s="33"/>
      <c r="TMI149" s="33"/>
      <c r="TMJ149" s="33"/>
      <c r="TMK149" s="33"/>
      <c r="TML149" s="33"/>
      <c r="TMM149" s="33"/>
      <c r="TMN149" s="33"/>
      <c r="TMO149" s="33"/>
      <c r="TMP149" s="33"/>
      <c r="TMQ149" s="33"/>
      <c r="TMR149" s="33"/>
      <c r="TMS149" s="33"/>
      <c r="TMT149" s="33"/>
      <c r="TMU149" s="33"/>
      <c r="TMV149" s="33"/>
      <c r="TMW149" s="33"/>
      <c r="TMX149" s="33"/>
      <c r="TMY149" s="33"/>
      <c r="TMZ149" s="33"/>
      <c r="TNA149" s="33"/>
      <c r="TNB149" s="33"/>
      <c r="TNC149" s="33"/>
      <c r="TND149" s="33"/>
      <c r="TNE149" s="33"/>
      <c r="TNF149" s="33"/>
      <c r="TNG149" s="33"/>
      <c r="TNH149" s="33"/>
      <c r="TNI149" s="33"/>
      <c r="TNJ149" s="33"/>
      <c r="TNK149" s="33"/>
      <c r="TNL149" s="33"/>
      <c r="TNM149" s="33"/>
      <c r="TNN149" s="33"/>
      <c r="TNO149" s="33"/>
      <c r="TNP149" s="33"/>
      <c r="TNQ149" s="33"/>
      <c r="TNR149" s="33"/>
      <c r="TNS149" s="33"/>
      <c r="TNT149" s="33"/>
      <c r="TNU149" s="33"/>
      <c r="TNV149" s="33"/>
      <c r="TNW149" s="33"/>
      <c r="TNX149" s="33"/>
      <c r="TNY149" s="33"/>
      <c r="TNZ149" s="33"/>
      <c r="TOA149" s="33"/>
      <c r="TOB149" s="33"/>
      <c r="TOC149" s="33"/>
      <c r="TOD149" s="33"/>
      <c r="TOE149" s="33"/>
      <c r="TOF149" s="33"/>
      <c r="TOG149" s="33"/>
      <c r="TOH149" s="33"/>
      <c r="TOI149" s="33"/>
      <c r="TOJ149" s="33"/>
      <c r="TOK149" s="33"/>
      <c r="TOL149" s="33"/>
      <c r="TOM149" s="33"/>
      <c r="TON149" s="33"/>
      <c r="TOO149" s="33"/>
      <c r="TOP149" s="33"/>
      <c r="TOQ149" s="33"/>
      <c r="TOR149" s="33"/>
      <c r="TOS149" s="33"/>
      <c r="TOT149" s="33"/>
      <c r="TOU149" s="33"/>
      <c r="TOV149" s="33"/>
      <c r="TOW149" s="33"/>
      <c r="TOX149" s="33"/>
      <c r="TOY149" s="33"/>
      <c r="TOZ149" s="33"/>
      <c r="TPA149" s="33"/>
      <c r="TPB149" s="33"/>
      <c r="TPC149" s="33"/>
      <c r="TPD149" s="33"/>
      <c r="TPE149" s="33"/>
      <c r="TPF149" s="33"/>
      <c r="TPG149" s="33"/>
      <c r="TPH149" s="33"/>
      <c r="TPI149" s="33"/>
      <c r="TPJ149" s="33"/>
      <c r="TPK149" s="33"/>
      <c r="TPL149" s="33"/>
      <c r="TPM149" s="33"/>
      <c r="TPN149" s="33"/>
      <c r="TPO149" s="33"/>
      <c r="TPP149" s="33"/>
      <c r="TPQ149" s="33"/>
      <c r="TPR149" s="33"/>
      <c r="TPS149" s="33"/>
      <c r="TPT149" s="33"/>
      <c r="TPU149" s="33"/>
      <c r="TPV149" s="33"/>
      <c r="TPW149" s="33"/>
      <c r="TPX149" s="33"/>
      <c r="TPY149" s="33"/>
      <c r="TPZ149" s="33"/>
      <c r="TQA149" s="33"/>
      <c r="TQB149" s="33"/>
      <c r="TQC149" s="33"/>
      <c r="TQD149" s="33"/>
      <c r="TQE149" s="33"/>
      <c r="TQF149" s="33"/>
      <c r="TQG149" s="33"/>
      <c r="TQH149" s="33"/>
      <c r="TQI149" s="33"/>
      <c r="TQJ149" s="33"/>
      <c r="TQK149" s="33"/>
      <c r="TQL149" s="33"/>
      <c r="TQM149" s="33"/>
      <c r="TQN149" s="33"/>
      <c r="TQO149" s="33"/>
      <c r="TQP149" s="33"/>
      <c r="TQQ149" s="33"/>
      <c r="TQR149" s="33"/>
      <c r="TQS149" s="33"/>
      <c r="TQT149" s="33"/>
      <c r="TQU149" s="33"/>
      <c r="TQV149" s="33"/>
      <c r="TQW149" s="33"/>
      <c r="TQX149" s="33"/>
      <c r="TQY149" s="33"/>
      <c r="TQZ149" s="33"/>
      <c r="TRA149" s="33"/>
      <c r="TRB149" s="33"/>
      <c r="TRC149" s="33"/>
      <c r="TRD149" s="33"/>
      <c r="TRE149" s="33"/>
      <c r="TRF149" s="33"/>
      <c r="TRG149" s="33"/>
      <c r="TRH149" s="33"/>
      <c r="TRI149" s="33"/>
      <c r="TRJ149" s="33"/>
      <c r="TRK149" s="33"/>
      <c r="TRL149" s="33"/>
      <c r="TRM149" s="33"/>
      <c r="TRN149" s="33"/>
      <c r="TRO149" s="33"/>
      <c r="TRP149" s="33"/>
      <c r="TRQ149" s="33"/>
      <c r="TRR149" s="33"/>
      <c r="TRS149" s="33"/>
      <c r="TRT149" s="33"/>
      <c r="TRU149" s="33"/>
      <c r="TRV149" s="33"/>
      <c r="TRW149" s="33"/>
      <c r="TRX149" s="33"/>
      <c r="TRY149" s="33"/>
      <c r="TRZ149" s="33"/>
      <c r="TSA149" s="33"/>
      <c r="TSB149" s="33"/>
      <c r="TSC149" s="33"/>
      <c r="TSD149" s="33"/>
      <c r="TSE149" s="33"/>
      <c r="TSF149" s="33"/>
      <c r="TSG149" s="33"/>
      <c r="TSH149" s="33"/>
      <c r="TSI149" s="33"/>
      <c r="TSJ149" s="33"/>
      <c r="TSK149" s="33"/>
      <c r="TSL149" s="33"/>
      <c r="TSM149" s="33"/>
      <c r="TSN149" s="33"/>
      <c r="TSO149" s="33"/>
      <c r="TSP149" s="33"/>
      <c r="TSQ149" s="33"/>
      <c r="TSR149" s="33"/>
      <c r="TSS149" s="33"/>
      <c r="TST149" s="33"/>
      <c r="TSU149" s="33"/>
      <c r="TSV149" s="33"/>
      <c r="TSW149" s="33"/>
      <c r="TSX149" s="33"/>
      <c r="TSY149" s="33"/>
      <c r="TSZ149" s="33"/>
      <c r="TTA149" s="33"/>
      <c r="TTB149" s="33"/>
      <c r="TTC149" s="33"/>
      <c r="TTD149" s="33"/>
      <c r="TTE149" s="33"/>
      <c r="TTF149" s="33"/>
      <c r="TTG149" s="33"/>
      <c r="TTH149" s="33"/>
      <c r="TTI149" s="33"/>
      <c r="TTJ149" s="33"/>
      <c r="TTK149" s="33"/>
      <c r="TTL149" s="33"/>
      <c r="TTM149" s="33"/>
      <c r="TTN149" s="33"/>
      <c r="TTO149" s="33"/>
      <c r="TTP149" s="33"/>
      <c r="TTQ149" s="33"/>
      <c r="TTR149" s="33"/>
      <c r="TTS149" s="33"/>
      <c r="TTT149" s="33"/>
      <c r="TTU149" s="33"/>
      <c r="TTV149" s="33"/>
      <c r="TTW149" s="33"/>
      <c r="TTX149" s="33"/>
      <c r="TTY149" s="33"/>
      <c r="TTZ149" s="33"/>
      <c r="TUA149" s="33"/>
      <c r="TUB149" s="33"/>
      <c r="TUC149" s="33"/>
      <c r="TUD149" s="33"/>
      <c r="TUE149" s="33"/>
      <c r="TUF149" s="33"/>
      <c r="TUG149" s="33"/>
      <c r="TUH149" s="33"/>
      <c r="TUI149" s="33"/>
      <c r="TUJ149" s="33"/>
      <c r="TUK149" s="33"/>
      <c r="TUL149" s="33"/>
      <c r="TUM149" s="33"/>
      <c r="TUN149" s="33"/>
      <c r="TUO149" s="33"/>
      <c r="TUP149" s="33"/>
      <c r="TUQ149" s="33"/>
      <c r="TUR149" s="33"/>
      <c r="TUS149" s="33"/>
      <c r="TUT149" s="33"/>
      <c r="TUU149" s="33"/>
      <c r="TUV149" s="33"/>
      <c r="TUW149" s="33"/>
      <c r="TUX149" s="33"/>
      <c r="TUY149" s="33"/>
      <c r="TUZ149" s="33"/>
      <c r="TVA149" s="33"/>
      <c r="TVB149" s="33"/>
      <c r="TVC149" s="33"/>
      <c r="TVD149" s="33"/>
      <c r="TVE149" s="33"/>
      <c r="TVF149" s="33"/>
      <c r="TVG149" s="33"/>
      <c r="TVH149" s="33"/>
      <c r="TVI149" s="33"/>
      <c r="TVJ149" s="33"/>
      <c r="TVK149" s="33"/>
      <c r="TVL149" s="33"/>
      <c r="TVM149" s="33"/>
      <c r="TVN149" s="33"/>
      <c r="TVO149" s="33"/>
      <c r="TVP149" s="33"/>
      <c r="TVQ149" s="33"/>
      <c r="TVR149" s="33"/>
      <c r="TVS149" s="33"/>
      <c r="TVT149" s="33"/>
      <c r="TVU149" s="33"/>
      <c r="TVV149" s="33"/>
      <c r="TVW149" s="33"/>
      <c r="TVX149" s="33"/>
      <c r="TVY149" s="33"/>
      <c r="TVZ149" s="33"/>
      <c r="TWA149" s="33"/>
      <c r="TWB149" s="33"/>
      <c r="TWC149" s="33"/>
      <c r="TWD149" s="33"/>
      <c r="TWE149" s="33"/>
      <c r="TWF149" s="33"/>
      <c r="TWG149" s="33"/>
      <c r="TWH149" s="33"/>
      <c r="TWI149" s="33"/>
      <c r="TWJ149" s="33"/>
      <c r="TWK149" s="33"/>
      <c r="TWL149" s="33"/>
      <c r="TWM149" s="33"/>
      <c r="TWN149" s="33"/>
      <c r="TWO149" s="33"/>
      <c r="TWP149" s="33"/>
      <c r="TWQ149" s="33"/>
      <c r="TWR149" s="33"/>
      <c r="TWS149" s="33"/>
      <c r="TWT149" s="33"/>
      <c r="TWU149" s="33"/>
      <c r="TWV149" s="33"/>
      <c r="TWW149" s="33"/>
      <c r="TWX149" s="33"/>
      <c r="TWY149" s="33"/>
      <c r="TWZ149" s="33"/>
      <c r="TXA149" s="33"/>
      <c r="TXB149" s="33"/>
      <c r="TXC149" s="33"/>
      <c r="TXD149" s="33"/>
      <c r="TXE149" s="33"/>
      <c r="TXF149" s="33"/>
      <c r="TXG149" s="33"/>
      <c r="TXH149" s="33"/>
      <c r="TXI149" s="33"/>
      <c r="TXJ149" s="33"/>
      <c r="TXK149" s="33"/>
      <c r="TXL149" s="33"/>
      <c r="TXM149" s="33"/>
      <c r="TXN149" s="33"/>
      <c r="TXO149" s="33"/>
      <c r="TXP149" s="33"/>
      <c r="TXQ149" s="33"/>
      <c r="TXR149" s="33"/>
      <c r="TXS149" s="33"/>
      <c r="TXT149" s="33"/>
      <c r="TXU149" s="33"/>
      <c r="TXV149" s="33"/>
      <c r="TXW149" s="33"/>
      <c r="TXX149" s="33"/>
      <c r="TXY149" s="33"/>
      <c r="TXZ149" s="33"/>
      <c r="TYA149" s="33"/>
      <c r="TYB149" s="33"/>
      <c r="TYC149" s="33"/>
      <c r="TYD149" s="33"/>
      <c r="TYE149" s="33"/>
      <c r="TYF149" s="33"/>
      <c r="TYG149" s="33"/>
      <c r="TYH149" s="33"/>
      <c r="TYI149" s="33"/>
      <c r="TYJ149" s="33"/>
      <c r="TYK149" s="33"/>
      <c r="TYL149" s="33"/>
      <c r="TYM149" s="33"/>
      <c r="TYN149" s="33"/>
      <c r="TYO149" s="33"/>
      <c r="TYP149" s="33"/>
      <c r="TYQ149" s="33"/>
      <c r="TYR149" s="33"/>
      <c r="TYS149" s="33"/>
      <c r="TYT149" s="33"/>
      <c r="TYU149" s="33"/>
      <c r="TYV149" s="33"/>
      <c r="TYW149" s="33"/>
      <c r="TYX149" s="33"/>
      <c r="TYY149" s="33"/>
      <c r="TYZ149" s="33"/>
      <c r="TZA149" s="33"/>
      <c r="TZB149" s="33"/>
      <c r="TZC149" s="33"/>
      <c r="TZD149" s="33"/>
      <c r="TZE149" s="33"/>
      <c r="TZF149" s="33"/>
      <c r="TZG149" s="33"/>
      <c r="TZH149" s="33"/>
      <c r="TZI149" s="33"/>
      <c r="TZJ149" s="33"/>
      <c r="TZK149" s="33"/>
      <c r="TZL149" s="33"/>
      <c r="TZM149" s="33"/>
      <c r="TZN149" s="33"/>
      <c r="TZO149" s="33"/>
      <c r="TZP149" s="33"/>
      <c r="TZQ149" s="33"/>
      <c r="TZR149" s="33"/>
      <c r="TZS149" s="33"/>
      <c r="TZT149" s="33"/>
      <c r="TZU149" s="33"/>
      <c r="TZV149" s="33"/>
      <c r="TZW149" s="33"/>
      <c r="TZX149" s="33"/>
      <c r="TZY149" s="33"/>
      <c r="TZZ149" s="33"/>
      <c r="UAA149" s="33"/>
      <c r="UAB149" s="33"/>
      <c r="UAC149" s="33"/>
      <c r="UAD149" s="33"/>
      <c r="UAE149" s="33"/>
      <c r="UAF149" s="33"/>
      <c r="UAG149" s="33"/>
      <c r="UAH149" s="33"/>
      <c r="UAI149" s="33"/>
      <c r="UAJ149" s="33"/>
      <c r="UAK149" s="33"/>
      <c r="UAL149" s="33"/>
      <c r="UAM149" s="33"/>
      <c r="UAN149" s="33"/>
      <c r="UAO149" s="33"/>
      <c r="UAP149" s="33"/>
      <c r="UAQ149" s="33"/>
      <c r="UAR149" s="33"/>
      <c r="UAS149" s="33"/>
      <c r="UAT149" s="33"/>
      <c r="UAU149" s="33"/>
      <c r="UAV149" s="33"/>
      <c r="UAW149" s="33"/>
      <c r="UAX149" s="33"/>
      <c r="UAY149" s="33"/>
      <c r="UAZ149" s="33"/>
      <c r="UBA149" s="33"/>
      <c r="UBB149" s="33"/>
      <c r="UBC149" s="33"/>
      <c r="UBD149" s="33"/>
      <c r="UBE149" s="33"/>
      <c r="UBF149" s="33"/>
      <c r="UBG149" s="33"/>
      <c r="UBH149" s="33"/>
      <c r="UBI149" s="33"/>
      <c r="UBJ149" s="33"/>
      <c r="UBK149" s="33"/>
      <c r="UBL149" s="33"/>
      <c r="UBM149" s="33"/>
      <c r="UBN149" s="33"/>
      <c r="UBO149" s="33"/>
      <c r="UBP149" s="33"/>
      <c r="UBQ149" s="33"/>
      <c r="UBR149" s="33"/>
      <c r="UBS149" s="33"/>
      <c r="UBT149" s="33"/>
      <c r="UBU149" s="33"/>
      <c r="UBV149" s="33"/>
      <c r="UBW149" s="33"/>
      <c r="UBX149" s="33"/>
      <c r="UBY149" s="33"/>
      <c r="UBZ149" s="33"/>
      <c r="UCA149" s="33"/>
      <c r="UCB149" s="33"/>
      <c r="UCC149" s="33"/>
      <c r="UCD149" s="33"/>
      <c r="UCE149" s="33"/>
      <c r="UCF149" s="33"/>
      <c r="UCG149" s="33"/>
      <c r="UCH149" s="33"/>
      <c r="UCI149" s="33"/>
      <c r="UCJ149" s="33"/>
      <c r="UCK149" s="33"/>
      <c r="UCL149" s="33"/>
      <c r="UCM149" s="33"/>
      <c r="UCN149" s="33"/>
      <c r="UCO149" s="33"/>
      <c r="UCP149" s="33"/>
      <c r="UCQ149" s="33"/>
      <c r="UCR149" s="33"/>
      <c r="UCS149" s="33"/>
      <c r="UCT149" s="33"/>
      <c r="UCU149" s="33"/>
      <c r="UCV149" s="33"/>
      <c r="UCW149" s="33"/>
      <c r="UCX149" s="33"/>
      <c r="UCY149" s="33"/>
      <c r="UCZ149" s="33"/>
      <c r="UDA149" s="33"/>
      <c r="UDB149" s="33"/>
      <c r="UDC149" s="33"/>
      <c r="UDD149" s="33"/>
      <c r="UDE149" s="33"/>
      <c r="UDF149" s="33"/>
      <c r="UDG149" s="33"/>
      <c r="UDH149" s="33"/>
      <c r="UDI149" s="33"/>
      <c r="UDJ149" s="33"/>
      <c r="UDK149" s="33"/>
      <c r="UDL149" s="33"/>
      <c r="UDM149" s="33"/>
      <c r="UDN149" s="33"/>
      <c r="UDO149" s="33"/>
      <c r="UDP149" s="33"/>
      <c r="UDQ149" s="33"/>
      <c r="UDR149" s="33"/>
      <c r="UDS149" s="33"/>
      <c r="UDT149" s="33"/>
      <c r="UDU149" s="33"/>
      <c r="UDV149" s="33"/>
      <c r="UDW149" s="33"/>
      <c r="UDX149" s="33"/>
      <c r="UDY149" s="33"/>
      <c r="UDZ149" s="33"/>
      <c r="UEA149" s="33"/>
      <c r="UEB149" s="33"/>
      <c r="UEC149" s="33"/>
      <c r="UED149" s="33"/>
      <c r="UEE149" s="33"/>
      <c r="UEF149" s="33"/>
      <c r="UEG149" s="33"/>
      <c r="UEH149" s="33"/>
      <c r="UEI149" s="33"/>
      <c r="UEJ149" s="33"/>
      <c r="UEK149" s="33"/>
      <c r="UEL149" s="33"/>
      <c r="UEM149" s="33"/>
      <c r="UEN149" s="33"/>
      <c r="UEO149" s="33"/>
      <c r="UEP149" s="33"/>
      <c r="UEQ149" s="33"/>
      <c r="UER149" s="33"/>
      <c r="UES149" s="33"/>
      <c r="UET149" s="33"/>
      <c r="UEU149" s="33"/>
      <c r="UEV149" s="33"/>
      <c r="UEW149" s="33"/>
      <c r="UEX149" s="33"/>
      <c r="UEY149" s="33"/>
      <c r="UEZ149" s="33"/>
      <c r="UFA149" s="33"/>
      <c r="UFB149" s="33"/>
      <c r="UFC149" s="33"/>
      <c r="UFD149" s="33"/>
      <c r="UFE149" s="33"/>
      <c r="UFF149" s="33"/>
      <c r="UFG149" s="33"/>
      <c r="UFH149" s="33"/>
      <c r="UFI149" s="33"/>
      <c r="UFJ149" s="33"/>
      <c r="UFK149" s="33"/>
      <c r="UFL149" s="33"/>
      <c r="UFM149" s="33"/>
      <c r="UFN149" s="33"/>
      <c r="UFO149" s="33"/>
      <c r="UFP149" s="33"/>
      <c r="UFQ149" s="33"/>
      <c r="UFR149" s="33"/>
      <c r="UFS149" s="33"/>
      <c r="UFT149" s="33"/>
      <c r="UFU149" s="33"/>
      <c r="UFV149" s="33"/>
      <c r="UFW149" s="33"/>
      <c r="UFX149" s="33"/>
      <c r="UFY149" s="33"/>
      <c r="UFZ149" s="33"/>
      <c r="UGA149" s="33"/>
      <c r="UGB149" s="33"/>
      <c r="UGC149" s="33"/>
      <c r="UGD149" s="33"/>
      <c r="UGE149" s="33"/>
      <c r="UGF149" s="33"/>
      <c r="UGG149" s="33"/>
      <c r="UGH149" s="33"/>
      <c r="UGI149" s="33"/>
      <c r="UGJ149" s="33"/>
      <c r="UGK149" s="33"/>
      <c r="UGL149" s="33"/>
      <c r="UGM149" s="33"/>
      <c r="UGN149" s="33"/>
      <c r="UGO149" s="33"/>
      <c r="UGP149" s="33"/>
      <c r="UGQ149" s="33"/>
      <c r="UGR149" s="33"/>
      <c r="UGS149" s="33"/>
      <c r="UGT149" s="33"/>
      <c r="UGU149" s="33"/>
      <c r="UGV149" s="33"/>
      <c r="UGW149" s="33"/>
      <c r="UGX149" s="33"/>
      <c r="UGY149" s="33"/>
      <c r="UGZ149" s="33"/>
      <c r="UHA149" s="33"/>
      <c r="UHB149" s="33"/>
      <c r="UHC149" s="33"/>
      <c r="UHD149" s="33"/>
      <c r="UHE149" s="33"/>
      <c r="UHF149" s="33"/>
      <c r="UHG149" s="33"/>
      <c r="UHH149" s="33"/>
      <c r="UHI149" s="33"/>
      <c r="UHJ149" s="33"/>
      <c r="UHK149" s="33"/>
      <c r="UHL149" s="33"/>
      <c r="UHM149" s="33"/>
      <c r="UHN149" s="33"/>
      <c r="UHO149" s="33"/>
      <c r="UHP149" s="33"/>
      <c r="UHQ149" s="33"/>
      <c r="UHR149" s="33"/>
      <c r="UHS149" s="33"/>
      <c r="UHT149" s="33"/>
      <c r="UHU149" s="33"/>
      <c r="UHV149" s="33"/>
      <c r="UHW149" s="33"/>
      <c r="UHX149" s="33"/>
      <c r="UHY149" s="33"/>
      <c r="UHZ149" s="33"/>
      <c r="UIA149" s="33"/>
      <c r="UIB149" s="33"/>
      <c r="UIC149" s="33"/>
      <c r="UID149" s="33"/>
      <c r="UIE149" s="33"/>
      <c r="UIF149" s="33"/>
      <c r="UIG149" s="33"/>
      <c r="UIH149" s="33"/>
      <c r="UII149" s="33"/>
      <c r="UIJ149" s="33"/>
      <c r="UIK149" s="33"/>
      <c r="UIL149" s="33"/>
      <c r="UIM149" s="33"/>
      <c r="UIN149" s="33"/>
      <c r="UIO149" s="33"/>
      <c r="UIP149" s="33"/>
      <c r="UIQ149" s="33"/>
      <c r="UIR149" s="33"/>
      <c r="UIS149" s="33"/>
      <c r="UIT149" s="33"/>
      <c r="UIU149" s="33"/>
      <c r="UIV149" s="33"/>
      <c r="UIW149" s="33"/>
      <c r="UIX149" s="33"/>
      <c r="UIY149" s="33"/>
      <c r="UIZ149" s="33"/>
      <c r="UJA149" s="33"/>
      <c r="UJB149" s="33"/>
      <c r="UJC149" s="33"/>
      <c r="UJD149" s="33"/>
      <c r="UJE149" s="33"/>
      <c r="UJF149" s="33"/>
      <c r="UJG149" s="33"/>
      <c r="UJH149" s="33"/>
      <c r="UJI149" s="33"/>
      <c r="UJJ149" s="33"/>
      <c r="UJK149" s="33"/>
      <c r="UJL149" s="33"/>
      <c r="UJM149" s="33"/>
      <c r="UJN149" s="33"/>
      <c r="UJO149" s="33"/>
      <c r="UJP149" s="33"/>
      <c r="UJQ149" s="33"/>
      <c r="UJR149" s="33"/>
      <c r="UJS149" s="33"/>
      <c r="UJT149" s="33"/>
      <c r="UJU149" s="33"/>
      <c r="UJV149" s="33"/>
      <c r="UJW149" s="33"/>
      <c r="UJX149" s="33"/>
      <c r="UJY149" s="33"/>
      <c r="UJZ149" s="33"/>
      <c r="UKA149" s="33"/>
      <c r="UKB149" s="33"/>
      <c r="UKC149" s="33"/>
      <c r="UKD149" s="33"/>
      <c r="UKE149" s="33"/>
      <c r="UKF149" s="33"/>
      <c r="UKG149" s="33"/>
      <c r="UKH149" s="33"/>
      <c r="UKI149" s="33"/>
      <c r="UKJ149" s="33"/>
      <c r="UKK149" s="33"/>
      <c r="UKL149" s="33"/>
      <c r="UKM149" s="33"/>
      <c r="UKN149" s="33"/>
      <c r="UKO149" s="33"/>
      <c r="UKP149" s="33"/>
      <c r="UKQ149" s="33"/>
      <c r="UKR149" s="33"/>
      <c r="UKS149" s="33"/>
      <c r="UKT149" s="33"/>
      <c r="UKU149" s="33"/>
      <c r="UKV149" s="33"/>
      <c r="UKW149" s="33"/>
      <c r="UKX149" s="33"/>
      <c r="UKY149" s="33"/>
      <c r="UKZ149" s="33"/>
      <c r="ULA149" s="33"/>
      <c r="ULB149" s="33"/>
      <c r="ULC149" s="33"/>
      <c r="ULD149" s="33"/>
      <c r="ULE149" s="33"/>
      <c r="ULF149" s="33"/>
      <c r="ULG149" s="33"/>
      <c r="ULH149" s="33"/>
      <c r="ULI149" s="33"/>
      <c r="ULJ149" s="33"/>
      <c r="ULK149" s="33"/>
      <c r="ULL149" s="33"/>
      <c r="ULM149" s="33"/>
      <c r="ULN149" s="33"/>
      <c r="ULO149" s="33"/>
      <c r="ULP149" s="33"/>
      <c r="ULQ149" s="33"/>
      <c r="ULR149" s="33"/>
      <c r="ULS149" s="33"/>
      <c r="ULT149" s="33"/>
      <c r="ULU149" s="33"/>
      <c r="ULV149" s="33"/>
      <c r="ULW149" s="33"/>
      <c r="ULX149" s="33"/>
      <c r="ULY149" s="33"/>
      <c r="ULZ149" s="33"/>
      <c r="UMA149" s="33"/>
      <c r="UMB149" s="33"/>
      <c r="UMC149" s="33"/>
      <c r="UMD149" s="33"/>
      <c r="UME149" s="33"/>
      <c r="UMF149" s="33"/>
      <c r="UMG149" s="33"/>
      <c r="UMH149" s="33"/>
      <c r="UMI149" s="33"/>
      <c r="UMJ149" s="33"/>
      <c r="UMK149" s="33"/>
      <c r="UML149" s="33"/>
      <c r="UMM149" s="33"/>
      <c r="UMN149" s="33"/>
      <c r="UMO149" s="33"/>
      <c r="UMP149" s="33"/>
      <c r="UMQ149" s="33"/>
      <c r="UMR149" s="33"/>
      <c r="UMS149" s="33"/>
      <c r="UMT149" s="33"/>
      <c r="UMU149" s="33"/>
      <c r="UMV149" s="33"/>
      <c r="UMW149" s="33"/>
      <c r="UMX149" s="33"/>
      <c r="UMY149" s="33"/>
      <c r="UMZ149" s="33"/>
      <c r="UNA149" s="33"/>
      <c r="UNB149" s="33"/>
      <c r="UNC149" s="33"/>
      <c r="UND149" s="33"/>
      <c r="UNE149" s="33"/>
      <c r="UNF149" s="33"/>
      <c r="UNG149" s="33"/>
      <c r="UNH149" s="33"/>
      <c r="UNI149" s="33"/>
      <c r="UNJ149" s="33"/>
      <c r="UNK149" s="33"/>
      <c r="UNL149" s="33"/>
      <c r="UNM149" s="33"/>
      <c r="UNN149" s="33"/>
      <c r="UNO149" s="33"/>
      <c r="UNP149" s="33"/>
      <c r="UNQ149" s="33"/>
      <c r="UNR149" s="33"/>
      <c r="UNS149" s="33"/>
      <c r="UNT149" s="33"/>
      <c r="UNU149" s="33"/>
      <c r="UNV149" s="33"/>
      <c r="UNW149" s="33"/>
      <c r="UNX149" s="33"/>
      <c r="UNY149" s="33"/>
      <c r="UNZ149" s="33"/>
      <c r="UOA149" s="33"/>
      <c r="UOB149" s="33"/>
      <c r="UOC149" s="33"/>
      <c r="UOD149" s="33"/>
      <c r="UOE149" s="33"/>
      <c r="UOF149" s="33"/>
      <c r="UOG149" s="33"/>
      <c r="UOH149" s="33"/>
      <c r="UOI149" s="33"/>
      <c r="UOJ149" s="33"/>
      <c r="UOK149" s="33"/>
      <c r="UOL149" s="33"/>
      <c r="UOM149" s="33"/>
      <c r="UON149" s="33"/>
      <c r="UOO149" s="33"/>
      <c r="UOP149" s="33"/>
      <c r="UOQ149" s="33"/>
      <c r="UOR149" s="33"/>
      <c r="UOS149" s="33"/>
      <c r="UOT149" s="33"/>
      <c r="UOU149" s="33"/>
      <c r="UOV149" s="33"/>
      <c r="UOW149" s="33"/>
      <c r="UOX149" s="33"/>
      <c r="UOY149" s="33"/>
      <c r="UOZ149" s="33"/>
      <c r="UPA149" s="33"/>
      <c r="UPB149" s="33"/>
      <c r="UPC149" s="33"/>
      <c r="UPD149" s="33"/>
      <c r="UPE149" s="33"/>
      <c r="UPF149" s="33"/>
      <c r="UPG149" s="33"/>
      <c r="UPH149" s="33"/>
      <c r="UPI149" s="33"/>
      <c r="UPJ149" s="33"/>
      <c r="UPK149" s="33"/>
      <c r="UPL149" s="33"/>
      <c r="UPM149" s="33"/>
      <c r="UPN149" s="33"/>
      <c r="UPO149" s="33"/>
      <c r="UPP149" s="33"/>
      <c r="UPQ149" s="33"/>
      <c r="UPR149" s="33"/>
      <c r="UPS149" s="33"/>
      <c r="UPT149" s="33"/>
      <c r="UPU149" s="33"/>
      <c r="UPV149" s="33"/>
      <c r="UPW149" s="33"/>
      <c r="UPX149" s="33"/>
      <c r="UPY149" s="33"/>
      <c r="UPZ149" s="33"/>
      <c r="UQA149" s="33"/>
      <c r="UQB149" s="33"/>
      <c r="UQC149" s="33"/>
      <c r="UQD149" s="33"/>
      <c r="UQE149" s="33"/>
      <c r="UQF149" s="33"/>
      <c r="UQG149" s="33"/>
      <c r="UQH149" s="33"/>
      <c r="UQI149" s="33"/>
      <c r="UQJ149" s="33"/>
      <c r="UQK149" s="33"/>
      <c r="UQL149" s="33"/>
      <c r="UQM149" s="33"/>
      <c r="UQN149" s="33"/>
      <c r="UQO149" s="33"/>
      <c r="UQP149" s="33"/>
      <c r="UQQ149" s="33"/>
      <c r="UQR149" s="33"/>
      <c r="UQS149" s="33"/>
      <c r="UQT149" s="33"/>
      <c r="UQU149" s="33"/>
      <c r="UQV149" s="33"/>
      <c r="UQW149" s="33"/>
      <c r="UQX149" s="33"/>
      <c r="UQY149" s="33"/>
      <c r="UQZ149" s="33"/>
      <c r="URA149" s="33"/>
      <c r="URB149" s="33"/>
      <c r="URC149" s="33"/>
      <c r="URD149" s="33"/>
      <c r="URE149" s="33"/>
      <c r="URF149" s="33"/>
      <c r="URG149" s="33"/>
      <c r="URH149" s="33"/>
      <c r="URI149" s="33"/>
      <c r="URJ149" s="33"/>
      <c r="URK149" s="33"/>
      <c r="URL149" s="33"/>
      <c r="URM149" s="33"/>
      <c r="URN149" s="33"/>
      <c r="URO149" s="33"/>
      <c r="URP149" s="33"/>
      <c r="URQ149" s="33"/>
      <c r="URR149" s="33"/>
      <c r="URS149" s="33"/>
      <c r="URT149" s="33"/>
      <c r="URU149" s="33"/>
      <c r="URV149" s="33"/>
      <c r="URW149" s="33"/>
      <c r="URX149" s="33"/>
      <c r="URY149" s="33"/>
      <c r="URZ149" s="33"/>
      <c r="USA149" s="33"/>
      <c r="USB149" s="33"/>
      <c r="USC149" s="33"/>
      <c r="USD149" s="33"/>
      <c r="USE149" s="33"/>
      <c r="USF149" s="33"/>
      <c r="USG149" s="33"/>
      <c r="USH149" s="33"/>
      <c r="USI149" s="33"/>
      <c r="USJ149" s="33"/>
      <c r="USK149" s="33"/>
      <c r="USL149" s="33"/>
      <c r="USM149" s="33"/>
      <c r="USN149" s="33"/>
      <c r="USO149" s="33"/>
      <c r="USP149" s="33"/>
      <c r="USQ149" s="33"/>
      <c r="USR149" s="33"/>
      <c r="USS149" s="33"/>
      <c r="UST149" s="33"/>
      <c r="USU149" s="33"/>
      <c r="USV149" s="33"/>
      <c r="USW149" s="33"/>
      <c r="USX149" s="33"/>
      <c r="USY149" s="33"/>
      <c r="USZ149" s="33"/>
      <c r="UTA149" s="33"/>
      <c r="UTB149" s="33"/>
      <c r="UTC149" s="33"/>
      <c r="UTD149" s="33"/>
      <c r="UTE149" s="33"/>
      <c r="UTF149" s="33"/>
      <c r="UTG149" s="33"/>
      <c r="UTH149" s="33"/>
      <c r="UTI149" s="33"/>
      <c r="UTJ149" s="33"/>
      <c r="UTK149" s="33"/>
      <c r="UTL149" s="33"/>
      <c r="UTM149" s="33"/>
      <c r="UTN149" s="33"/>
      <c r="UTO149" s="33"/>
      <c r="UTP149" s="33"/>
      <c r="UTQ149" s="33"/>
      <c r="UTR149" s="33"/>
      <c r="UTS149" s="33"/>
      <c r="UTT149" s="33"/>
      <c r="UTU149" s="33"/>
      <c r="UTV149" s="33"/>
      <c r="UTW149" s="33"/>
      <c r="UTX149" s="33"/>
      <c r="UTY149" s="33"/>
      <c r="UTZ149" s="33"/>
      <c r="UUA149" s="33"/>
      <c r="UUB149" s="33"/>
      <c r="UUC149" s="33"/>
      <c r="UUD149" s="33"/>
      <c r="UUE149" s="33"/>
      <c r="UUF149" s="33"/>
      <c r="UUG149" s="33"/>
      <c r="UUH149" s="33"/>
      <c r="UUI149" s="33"/>
      <c r="UUJ149" s="33"/>
      <c r="UUK149" s="33"/>
      <c r="UUL149" s="33"/>
      <c r="UUM149" s="33"/>
      <c r="UUN149" s="33"/>
      <c r="UUO149" s="33"/>
      <c r="UUP149" s="33"/>
      <c r="UUQ149" s="33"/>
      <c r="UUR149" s="33"/>
      <c r="UUS149" s="33"/>
      <c r="UUT149" s="33"/>
      <c r="UUU149" s="33"/>
      <c r="UUV149" s="33"/>
      <c r="UUW149" s="33"/>
      <c r="UUX149" s="33"/>
      <c r="UUY149" s="33"/>
      <c r="UUZ149" s="33"/>
      <c r="UVA149" s="33"/>
      <c r="UVB149" s="33"/>
      <c r="UVC149" s="33"/>
      <c r="UVD149" s="33"/>
      <c r="UVE149" s="33"/>
      <c r="UVF149" s="33"/>
      <c r="UVG149" s="33"/>
      <c r="UVH149" s="33"/>
      <c r="UVI149" s="33"/>
      <c r="UVJ149" s="33"/>
      <c r="UVK149" s="33"/>
      <c r="UVL149" s="33"/>
      <c r="UVM149" s="33"/>
      <c r="UVN149" s="33"/>
      <c r="UVO149" s="33"/>
      <c r="UVP149" s="33"/>
      <c r="UVQ149" s="33"/>
      <c r="UVR149" s="33"/>
      <c r="UVS149" s="33"/>
      <c r="UVT149" s="33"/>
      <c r="UVU149" s="33"/>
      <c r="UVV149" s="33"/>
      <c r="UVW149" s="33"/>
      <c r="UVX149" s="33"/>
      <c r="UVY149" s="33"/>
      <c r="UVZ149" s="33"/>
      <c r="UWA149" s="33"/>
      <c r="UWB149" s="33"/>
      <c r="UWC149" s="33"/>
      <c r="UWD149" s="33"/>
      <c r="UWE149" s="33"/>
      <c r="UWF149" s="33"/>
      <c r="UWG149" s="33"/>
      <c r="UWH149" s="33"/>
      <c r="UWI149" s="33"/>
      <c r="UWJ149" s="33"/>
      <c r="UWK149" s="33"/>
      <c r="UWL149" s="33"/>
      <c r="UWM149" s="33"/>
      <c r="UWN149" s="33"/>
      <c r="UWO149" s="33"/>
      <c r="UWP149" s="33"/>
      <c r="UWQ149" s="33"/>
      <c r="UWR149" s="33"/>
      <c r="UWS149" s="33"/>
      <c r="UWT149" s="33"/>
      <c r="UWU149" s="33"/>
      <c r="UWV149" s="33"/>
      <c r="UWW149" s="33"/>
      <c r="UWX149" s="33"/>
      <c r="UWY149" s="33"/>
      <c r="UWZ149" s="33"/>
      <c r="UXA149" s="33"/>
      <c r="UXB149" s="33"/>
      <c r="UXC149" s="33"/>
      <c r="UXD149" s="33"/>
      <c r="UXE149" s="33"/>
      <c r="UXF149" s="33"/>
      <c r="UXG149" s="33"/>
      <c r="UXH149" s="33"/>
      <c r="UXI149" s="33"/>
      <c r="UXJ149" s="33"/>
      <c r="UXK149" s="33"/>
      <c r="UXL149" s="33"/>
      <c r="UXM149" s="33"/>
      <c r="UXN149" s="33"/>
      <c r="UXO149" s="33"/>
      <c r="UXP149" s="33"/>
      <c r="UXQ149" s="33"/>
      <c r="UXR149" s="33"/>
      <c r="UXS149" s="33"/>
      <c r="UXT149" s="33"/>
      <c r="UXU149" s="33"/>
      <c r="UXV149" s="33"/>
      <c r="UXW149" s="33"/>
      <c r="UXX149" s="33"/>
      <c r="UXY149" s="33"/>
      <c r="UXZ149" s="33"/>
      <c r="UYA149" s="33"/>
      <c r="UYB149" s="33"/>
      <c r="UYC149" s="33"/>
      <c r="UYD149" s="33"/>
      <c r="UYE149" s="33"/>
      <c r="UYF149" s="33"/>
      <c r="UYG149" s="33"/>
      <c r="UYH149" s="33"/>
      <c r="UYI149" s="33"/>
      <c r="UYJ149" s="33"/>
      <c r="UYK149" s="33"/>
      <c r="UYL149" s="33"/>
      <c r="UYM149" s="33"/>
      <c r="UYN149" s="33"/>
      <c r="UYO149" s="33"/>
      <c r="UYP149" s="33"/>
      <c r="UYQ149" s="33"/>
      <c r="UYR149" s="33"/>
      <c r="UYS149" s="33"/>
      <c r="UYT149" s="33"/>
      <c r="UYU149" s="33"/>
      <c r="UYV149" s="33"/>
      <c r="UYW149" s="33"/>
      <c r="UYX149" s="33"/>
      <c r="UYY149" s="33"/>
      <c r="UYZ149" s="33"/>
      <c r="UZA149" s="33"/>
      <c r="UZB149" s="33"/>
      <c r="UZC149" s="33"/>
      <c r="UZD149" s="33"/>
      <c r="UZE149" s="33"/>
      <c r="UZF149" s="33"/>
      <c r="UZG149" s="33"/>
      <c r="UZH149" s="33"/>
      <c r="UZI149" s="33"/>
      <c r="UZJ149" s="33"/>
      <c r="UZK149" s="33"/>
      <c r="UZL149" s="33"/>
      <c r="UZM149" s="33"/>
      <c r="UZN149" s="33"/>
      <c r="UZO149" s="33"/>
      <c r="UZP149" s="33"/>
      <c r="UZQ149" s="33"/>
      <c r="UZR149" s="33"/>
      <c r="UZS149" s="33"/>
      <c r="UZT149" s="33"/>
      <c r="UZU149" s="33"/>
      <c r="UZV149" s="33"/>
      <c r="UZW149" s="33"/>
      <c r="UZX149" s="33"/>
      <c r="UZY149" s="33"/>
      <c r="UZZ149" s="33"/>
      <c r="VAA149" s="33"/>
      <c r="VAB149" s="33"/>
      <c r="VAC149" s="33"/>
      <c r="VAD149" s="33"/>
      <c r="VAE149" s="33"/>
      <c r="VAF149" s="33"/>
      <c r="VAG149" s="33"/>
      <c r="VAH149" s="33"/>
      <c r="VAI149" s="33"/>
      <c r="VAJ149" s="33"/>
      <c r="VAK149" s="33"/>
      <c r="VAL149" s="33"/>
      <c r="VAM149" s="33"/>
      <c r="VAN149" s="33"/>
      <c r="VAO149" s="33"/>
      <c r="VAP149" s="33"/>
      <c r="VAQ149" s="33"/>
      <c r="VAR149" s="33"/>
      <c r="VAS149" s="33"/>
      <c r="VAT149" s="33"/>
      <c r="VAU149" s="33"/>
      <c r="VAV149" s="33"/>
      <c r="VAW149" s="33"/>
      <c r="VAX149" s="33"/>
      <c r="VAY149" s="33"/>
      <c r="VAZ149" s="33"/>
      <c r="VBA149" s="33"/>
      <c r="VBB149" s="33"/>
      <c r="VBC149" s="33"/>
      <c r="VBD149" s="33"/>
      <c r="VBE149" s="33"/>
      <c r="VBF149" s="33"/>
      <c r="VBG149" s="33"/>
      <c r="VBH149" s="33"/>
      <c r="VBI149" s="33"/>
      <c r="VBJ149" s="33"/>
      <c r="VBK149" s="33"/>
      <c r="VBL149" s="33"/>
      <c r="VBM149" s="33"/>
      <c r="VBN149" s="33"/>
      <c r="VBO149" s="33"/>
      <c r="VBP149" s="33"/>
      <c r="VBQ149" s="33"/>
      <c r="VBR149" s="33"/>
      <c r="VBS149" s="33"/>
      <c r="VBT149" s="33"/>
      <c r="VBU149" s="33"/>
      <c r="VBV149" s="33"/>
      <c r="VBW149" s="33"/>
      <c r="VBX149" s="33"/>
      <c r="VBY149" s="33"/>
      <c r="VBZ149" s="33"/>
      <c r="VCA149" s="33"/>
      <c r="VCB149" s="33"/>
      <c r="VCC149" s="33"/>
      <c r="VCD149" s="33"/>
      <c r="VCE149" s="33"/>
      <c r="VCF149" s="33"/>
      <c r="VCG149" s="33"/>
      <c r="VCH149" s="33"/>
      <c r="VCI149" s="33"/>
      <c r="VCJ149" s="33"/>
      <c r="VCK149" s="33"/>
      <c r="VCL149" s="33"/>
      <c r="VCM149" s="33"/>
      <c r="VCN149" s="33"/>
      <c r="VCO149" s="33"/>
      <c r="VCP149" s="33"/>
      <c r="VCQ149" s="33"/>
      <c r="VCR149" s="33"/>
      <c r="VCS149" s="33"/>
      <c r="VCT149" s="33"/>
      <c r="VCU149" s="33"/>
      <c r="VCV149" s="33"/>
      <c r="VCW149" s="33"/>
      <c r="VCX149" s="33"/>
      <c r="VCY149" s="33"/>
      <c r="VCZ149" s="33"/>
      <c r="VDA149" s="33"/>
      <c r="VDB149" s="33"/>
      <c r="VDC149" s="33"/>
      <c r="VDD149" s="33"/>
      <c r="VDE149" s="33"/>
      <c r="VDF149" s="33"/>
      <c r="VDG149" s="33"/>
      <c r="VDH149" s="33"/>
      <c r="VDI149" s="33"/>
      <c r="VDJ149" s="33"/>
      <c r="VDK149" s="33"/>
      <c r="VDL149" s="33"/>
      <c r="VDM149" s="33"/>
      <c r="VDN149" s="33"/>
      <c r="VDO149" s="33"/>
      <c r="VDP149" s="33"/>
      <c r="VDQ149" s="33"/>
      <c r="VDR149" s="33"/>
      <c r="VDS149" s="33"/>
      <c r="VDT149" s="33"/>
      <c r="VDU149" s="33"/>
      <c r="VDV149" s="33"/>
      <c r="VDW149" s="33"/>
      <c r="VDX149" s="33"/>
      <c r="VDY149" s="33"/>
      <c r="VDZ149" s="33"/>
      <c r="VEA149" s="33"/>
      <c r="VEB149" s="33"/>
      <c r="VEC149" s="33"/>
      <c r="VED149" s="33"/>
      <c r="VEE149" s="33"/>
      <c r="VEF149" s="33"/>
      <c r="VEG149" s="33"/>
      <c r="VEH149" s="33"/>
      <c r="VEI149" s="33"/>
      <c r="VEJ149" s="33"/>
      <c r="VEK149" s="33"/>
      <c r="VEL149" s="33"/>
      <c r="VEM149" s="33"/>
      <c r="VEN149" s="33"/>
      <c r="VEO149" s="33"/>
      <c r="VEP149" s="33"/>
      <c r="VEQ149" s="33"/>
      <c r="VER149" s="33"/>
      <c r="VES149" s="33"/>
      <c r="VET149" s="33"/>
      <c r="VEU149" s="33"/>
      <c r="VEV149" s="33"/>
      <c r="VEW149" s="33"/>
      <c r="VEX149" s="33"/>
      <c r="VEY149" s="33"/>
      <c r="VEZ149" s="33"/>
      <c r="VFA149" s="33"/>
      <c r="VFB149" s="33"/>
      <c r="VFC149" s="33"/>
      <c r="VFD149" s="33"/>
      <c r="VFE149" s="33"/>
      <c r="VFF149" s="33"/>
      <c r="VFG149" s="33"/>
      <c r="VFH149" s="33"/>
      <c r="VFI149" s="33"/>
      <c r="VFJ149" s="33"/>
      <c r="VFK149" s="33"/>
      <c r="VFL149" s="33"/>
      <c r="VFM149" s="33"/>
      <c r="VFN149" s="33"/>
      <c r="VFO149" s="33"/>
      <c r="VFP149" s="33"/>
      <c r="VFQ149" s="33"/>
      <c r="VFR149" s="33"/>
      <c r="VFS149" s="33"/>
      <c r="VFT149" s="33"/>
      <c r="VFU149" s="33"/>
      <c r="VFV149" s="33"/>
      <c r="VFW149" s="33"/>
      <c r="VFX149" s="33"/>
      <c r="VFY149" s="33"/>
      <c r="VFZ149" s="33"/>
      <c r="VGA149" s="33"/>
      <c r="VGB149" s="33"/>
      <c r="VGC149" s="33"/>
      <c r="VGD149" s="33"/>
      <c r="VGE149" s="33"/>
      <c r="VGF149" s="33"/>
      <c r="VGG149" s="33"/>
      <c r="VGH149" s="33"/>
      <c r="VGI149" s="33"/>
      <c r="VGJ149" s="33"/>
      <c r="VGK149" s="33"/>
      <c r="VGL149" s="33"/>
      <c r="VGM149" s="33"/>
      <c r="VGN149" s="33"/>
      <c r="VGO149" s="33"/>
      <c r="VGP149" s="33"/>
      <c r="VGQ149" s="33"/>
      <c r="VGR149" s="33"/>
      <c r="VGS149" s="33"/>
      <c r="VGT149" s="33"/>
      <c r="VGU149" s="33"/>
      <c r="VGV149" s="33"/>
      <c r="VGW149" s="33"/>
      <c r="VGX149" s="33"/>
      <c r="VGY149" s="33"/>
      <c r="VGZ149" s="33"/>
      <c r="VHA149" s="33"/>
      <c r="VHB149" s="33"/>
      <c r="VHC149" s="33"/>
      <c r="VHD149" s="33"/>
      <c r="VHE149" s="33"/>
      <c r="VHF149" s="33"/>
      <c r="VHG149" s="33"/>
      <c r="VHH149" s="33"/>
      <c r="VHI149" s="33"/>
      <c r="VHJ149" s="33"/>
      <c r="VHK149" s="33"/>
      <c r="VHL149" s="33"/>
      <c r="VHM149" s="33"/>
      <c r="VHN149" s="33"/>
      <c r="VHO149" s="33"/>
      <c r="VHP149" s="33"/>
      <c r="VHQ149" s="33"/>
      <c r="VHR149" s="33"/>
      <c r="VHS149" s="33"/>
      <c r="VHT149" s="33"/>
      <c r="VHU149" s="33"/>
      <c r="VHV149" s="33"/>
      <c r="VHW149" s="33"/>
      <c r="VHX149" s="33"/>
      <c r="VHY149" s="33"/>
      <c r="VHZ149" s="33"/>
      <c r="VIA149" s="33"/>
      <c r="VIB149" s="33"/>
      <c r="VIC149" s="33"/>
      <c r="VID149" s="33"/>
      <c r="VIE149" s="33"/>
      <c r="VIF149" s="33"/>
      <c r="VIG149" s="33"/>
      <c r="VIH149" s="33"/>
      <c r="VII149" s="33"/>
      <c r="VIJ149" s="33"/>
      <c r="VIK149" s="33"/>
      <c r="VIL149" s="33"/>
      <c r="VIM149" s="33"/>
      <c r="VIN149" s="33"/>
      <c r="VIO149" s="33"/>
      <c r="VIP149" s="33"/>
      <c r="VIQ149" s="33"/>
      <c r="VIR149" s="33"/>
      <c r="VIS149" s="33"/>
      <c r="VIT149" s="33"/>
      <c r="VIU149" s="33"/>
      <c r="VIV149" s="33"/>
      <c r="VIW149" s="33"/>
      <c r="VIX149" s="33"/>
      <c r="VIY149" s="33"/>
      <c r="VIZ149" s="33"/>
      <c r="VJA149" s="33"/>
      <c r="VJB149" s="33"/>
      <c r="VJC149" s="33"/>
      <c r="VJD149" s="33"/>
      <c r="VJE149" s="33"/>
      <c r="VJF149" s="33"/>
      <c r="VJG149" s="33"/>
      <c r="VJH149" s="33"/>
      <c r="VJI149" s="33"/>
      <c r="VJJ149" s="33"/>
      <c r="VJK149" s="33"/>
      <c r="VJL149" s="33"/>
      <c r="VJM149" s="33"/>
      <c r="VJN149" s="33"/>
      <c r="VJO149" s="33"/>
      <c r="VJP149" s="33"/>
      <c r="VJQ149" s="33"/>
      <c r="VJR149" s="33"/>
      <c r="VJS149" s="33"/>
      <c r="VJT149" s="33"/>
      <c r="VJU149" s="33"/>
      <c r="VJV149" s="33"/>
      <c r="VJW149" s="33"/>
      <c r="VJX149" s="33"/>
      <c r="VJY149" s="33"/>
      <c r="VJZ149" s="33"/>
      <c r="VKA149" s="33"/>
      <c r="VKB149" s="33"/>
      <c r="VKC149" s="33"/>
      <c r="VKD149" s="33"/>
      <c r="VKE149" s="33"/>
      <c r="VKF149" s="33"/>
      <c r="VKG149" s="33"/>
      <c r="VKH149" s="33"/>
      <c r="VKI149" s="33"/>
      <c r="VKJ149" s="33"/>
      <c r="VKK149" s="33"/>
      <c r="VKL149" s="33"/>
      <c r="VKM149" s="33"/>
      <c r="VKN149" s="33"/>
      <c r="VKO149" s="33"/>
      <c r="VKP149" s="33"/>
      <c r="VKQ149" s="33"/>
      <c r="VKR149" s="33"/>
      <c r="VKS149" s="33"/>
      <c r="VKT149" s="33"/>
      <c r="VKU149" s="33"/>
      <c r="VKV149" s="33"/>
      <c r="VKW149" s="33"/>
      <c r="VKX149" s="33"/>
      <c r="VKY149" s="33"/>
      <c r="VKZ149" s="33"/>
      <c r="VLA149" s="33"/>
      <c r="VLB149" s="33"/>
      <c r="VLC149" s="33"/>
      <c r="VLD149" s="33"/>
      <c r="VLE149" s="33"/>
      <c r="VLF149" s="33"/>
      <c r="VLG149" s="33"/>
      <c r="VLH149" s="33"/>
      <c r="VLI149" s="33"/>
      <c r="VLJ149" s="33"/>
      <c r="VLK149" s="33"/>
      <c r="VLL149" s="33"/>
      <c r="VLM149" s="33"/>
      <c r="VLN149" s="33"/>
      <c r="VLO149" s="33"/>
      <c r="VLP149" s="33"/>
      <c r="VLQ149" s="33"/>
      <c r="VLR149" s="33"/>
      <c r="VLS149" s="33"/>
      <c r="VLT149" s="33"/>
      <c r="VLU149" s="33"/>
      <c r="VLV149" s="33"/>
      <c r="VLW149" s="33"/>
      <c r="VLX149" s="33"/>
      <c r="VLY149" s="33"/>
      <c r="VLZ149" s="33"/>
      <c r="VMA149" s="33"/>
      <c r="VMB149" s="33"/>
      <c r="VMC149" s="33"/>
      <c r="VMD149" s="33"/>
      <c r="VME149" s="33"/>
      <c r="VMF149" s="33"/>
      <c r="VMG149" s="33"/>
      <c r="VMH149" s="33"/>
      <c r="VMI149" s="33"/>
      <c r="VMJ149" s="33"/>
      <c r="VMK149" s="33"/>
      <c r="VML149" s="33"/>
      <c r="VMM149" s="33"/>
      <c r="VMN149" s="33"/>
      <c r="VMO149" s="33"/>
      <c r="VMP149" s="33"/>
      <c r="VMQ149" s="33"/>
      <c r="VMR149" s="33"/>
      <c r="VMS149" s="33"/>
      <c r="VMT149" s="33"/>
      <c r="VMU149" s="33"/>
      <c r="VMV149" s="33"/>
      <c r="VMW149" s="33"/>
      <c r="VMX149" s="33"/>
      <c r="VMY149" s="33"/>
      <c r="VMZ149" s="33"/>
      <c r="VNA149" s="33"/>
      <c r="VNB149" s="33"/>
      <c r="VNC149" s="33"/>
      <c r="VND149" s="33"/>
      <c r="VNE149" s="33"/>
      <c r="VNF149" s="33"/>
      <c r="VNG149" s="33"/>
      <c r="VNH149" s="33"/>
      <c r="VNI149" s="33"/>
      <c r="VNJ149" s="33"/>
      <c r="VNK149" s="33"/>
      <c r="VNL149" s="33"/>
      <c r="VNM149" s="33"/>
      <c r="VNN149" s="33"/>
      <c r="VNO149" s="33"/>
      <c r="VNP149" s="33"/>
      <c r="VNQ149" s="33"/>
      <c r="VNR149" s="33"/>
      <c r="VNS149" s="33"/>
      <c r="VNT149" s="33"/>
      <c r="VNU149" s="33"/>
      <c r="VNV149" s="33"/>
      <c r="VNW149" s="33"/>
      <c r="VNX149" s="33"/>
      <c r="VNY149" s="33"/>
      <c r="VNZ149" s="33"/>
      <c r="VOA149" s="33"/>
      <c r="VOB149" s="33"/>
      <c r="VOC149" s="33"/>
      <c r="VOD149" s="33"/>
      <c r="VOE149" s="33"/>
      <c r="VOF149" s="33"/>
      <c r="VOG149" s="33"/>
      <c r="VOH149" s="33"/>
      <c r="VOI149" s="33"/>
      <c r="VOJ149" s="33"/>
      <c r="VOK149" s="33"/>
      <c r="VOL149" s="33"/>
      <c r="VOM149" s="33"/>
      <c r="VON149" s="33"/>
      <c r="VOO149" s="33"/>
      <c r="VOP149" s="33"/>
      <c r="VOQ149" s="33"/>
      <c r="VOR149" s="33"/>
      <c r="VOS149" s="33"/>
      <c r="VOT149" s="33"/>
      <c r="VOU149" s="33"/>
      <c r="VOV149" s="33"/>
      <c r="VOW149" s="33"/>
      <c r="VOX149" s="33"/>
      <c r="VOY149" s="33"/>
      <c r="VOZ149" s="33"/>
      <c r="VPA149" s="33"/>
      <c r="VPB149" s="33"/>
      <c r="VPC149" s="33"/>
      <c r="VPD149" s="33"/>
      <c r="VPE149" s="33"/>
      <c r="VPF149" s="33"/>
      <c r="VPG149" s="33"/>
      <c r="VPH149" s="33"/>
      <c r="VPI149" s="33"/>
      <c r="VPJ149" s="33"/>
      <c r="VPK149" s="33"/>
      <c r="VPL149" s="33"/>
      <c r="VPM149" s="33"/>
      <c r="VPN149" s="33"/>
      <c r="VPO149" s="33"/>
      <c r="VPP149" s="33"/>
      <c r="VPQ149" s="33"/>
      <c r="VPR149" s="33"/>
      <c r="VPS149" s="33"/>
      <c r="VPT149" s="33"/>
      <c r="VPU149" s="33"/>
      <c r="VPV149" s="33"/>
      <c r="VPW149" s="33"/>
      <c r="VPX149" s="33"/>
      <c r="VPY149" s="33"/>
      <c r="VPZ149" s="33"/>
      <c r="VQA149" s="33"/>
      <c r="VQB149" s="33"/>
      <c r="VQC149" s="33"/>
      <c r="VQD149" s="33"/>
      <c r="VQE149" s="33"/>
      <c r="VQF149" s="33"/>
      <c r="VQG149" s="33"/>
      <c r="VQH149" s="33"/>
      <c r="VQI149" s="33"/>
      <c r="VQJ149" s="33"/>
      <c r="VQK149" s="33"/>
      <c r="VQL149" s="33"/>
      <c r="VQM149" s="33"/>
      <c r="VQN149" s="33"/>
      <c r="VQO149" s="33"/>
      <c r="VQP149" s="33"/>
      <c r="VQQ149" s="33"/>
      <c r="VQR149" s="33"/>
      <c r="VQS149" s="33"/>
      <c r="VQT149" s="33"/>
      <c r="VQU149" s="33"/>
      <c r="VQV149" s="33"/>
      <c r="VQW149" s="33"/>
      <c r="VQX149" s="33"/>
      <c r="VQY149" s="33"/>
      <c r="VQZ149" s="33"/>
      <c r="VRA149" s="33"/>
      <c r="VRB149" s="33"/>
      <c r="VRC149" s="33"/>
      <c r="VRD149" s="33"/>
      <c r="VRE149" s="33"/>
      <c r="VRF149" s="33"/>
      <c r="VRG149" s="33"/>
      <c r="VRH149" s="33"/>
      <c r="VRI149" s="33"/>
      <c r="VRJ149" s="33"/>
      <c r="VRK149" s="33"/>
      <c r="VRL149" s="33"/>
      <c r="VRM149" s="33"/>
      <c r="VRN149" s="33"/>
      <c r="VRO149" s="33"/>
      <c r="VRP149" s="33"/>
      <c r="VRQ149" s="33"/>
      <c r="VRR149" s="33"/>
      <c r="VRS149" s="33"/>
      <c r="VRT149" s="33"/>
      <c r="VRU149" s="33"/>
      <c r="VRV149" s="33"/>
      <c r="VRW149" s="33"/>
      <c r="VRX149" s="33"/>
      <c r="VRY149" s="33"/>
      <c r="VRZ149" s="33"/>
      <c r="VSA149" s="33"/>
      <c r="VSB149" s="33"/>
      <c r="VSC149" s="33"/>
      <c r="VSD149" s="33"/>
      <c r="VSE149" s="33"/>
      <c r="VSF149" s="33"/>
      <c r="VSG149" s="33"/>
      <c r="VSH149" s="33"/>
      <c r="VSI149" s="33"/>
      <c r="VSJ149" s="33"/>
      <c r="VSK149" s="33"/>
      <c r="VSL149" s="33"/>
      <c r="VSM149" s="33"/>
      <c r="VSN149" s="33"/>
      <c r="VSO149" s="33"/>
      <c r="VSP149" s="33"/>
      <c r="VSQ149" s="33"/>
      <c r="VSR149" s="33"/>
      <c r="VSS149" s="33"/>
      <c r="VST149" s="33"/>
      <c r="VSU149" s="33"/>
      <c r="VSV149" s="33"/>
      <c r="VSW149" s="33"/>
      <c r="VSX149" s="33"/>
      <c r="VSY149" s="33"/>
      <c r="VSZ149" s="33"/>
      <c r="VTA149" s="33"/>
      <c r="VTB149" s="33"/>
      <c r="VTC149" s="33"/>
      <c r="VTD149" s="33"/>
      <c r="VTE149" s="33"/>
      <c r="VTF149" s="33"/>
      <c r="VTG149" s="33"/>
      <c r="VTH149" s="33"/>
      <c r="VTI149" s="33"/>
      <c r="VTJ149" s="33"/>
      <c r="VTK149" s="33"/>
      <c r="VTL149" s="33"/>
      <c r="VTM149" s="33"/>
      <c r="VTN149" s="33"/>
      <c r="VTO149" s="33"/>
      <c r="VTP149" s="33"/>
      <c r="VTQ149" s="33"/>
      <c r="VTR149" s="33"/>
      <c r="VTS149" s="33"/>
      <c r="VTT149" s="33"/>
      <c r="VTU149" s="33"/>
      <c r="VTV149" s="33"/>
      <c r="VTW149" s="33"/>
      <c r="VTX149" s="33"/>
      <c r="VTY149" s="33"/>
      <c r="VTZ149" s="33"/>
      <c r="VUA149" s="33"/>
      <c r="VUB149" s="33"/>
      <c r="VUC149" s="33"/>
      <c r="VUD149" s="33"/>
      <c r="VUE149" s="33"/>
      <c r="VUF149" s="33"/>
      <c r="VUG149" s="33"/>
      <c r="VUH149" s="33"/>
      <c r="VUI149" s="33"/>
      <c r="VUJ149" s="33"/>
      <c r="VUK149" s="33"/>
      <c r="VUL149" s="33"/>
      <c r="VUM149" s="33"/>
      <c r="VUN149" s="33"/>
      <c r="VUO149" s="33"/>
      <c r="VUP149" s="33"/>
      <c r="VUQ149" s="33"/>
      <c r="VUR149" s="33"/>
      <c r="VUS149" s="33"/>
      <c r="VUT149" s="33"/>
      <c r="VUU149" s="33"/>
      <c r="VUV149" s="33"/>
      <c r="VUW149" s="33"/>
      <c r="VUX149" s="33"/>
      <c r="VUY149" s="33"/>
      <c r="VUZ149" s="33"/>
      <c r="VVA149" s="33"/>
      <c r="VVB149" s="33"/>
      <c r="VVC149" s="33"/>
      <c r="VVD149" s="33"/>
      <c r="VVE149" s="33"/>
      <c r="VVF149" s="33"/>
      <c r="VVG149" s="33"/>
      <c r="VVH149" s="33"/>
      <c r="VVI149" s="33"/>
      <c r="VVJ149" s="33"/>
      <c r="VVK149" s="33"/>
      <c r="VVL149" s="33"/>
      <c r="VVM149" s="33"/>
      <c r="VVN149" s="33"/>
      <c r="VVO149" s="33"/>
      <c r="VVP149" s="33"/>
      <c r="VVQ149" s="33"/>
      <c r="VVR149" s="33"/>
      <c r="VVS149" s="33"/>
      <c r="VVT149" s="33"/>
      <c r="VVU149" s="33"/>
      <c r="VVV149" s="33"/>
      <c r="VVW149" s="33"/>
      <c r="VVX149" s="33"/>
      <c r="VVY149" s="33"/>
      <c r="VVZ149" s="33"/>
      <c r="VWA149" s="33"/>
      <c r="VWB149" s="33"/>
      <c r="VWC149" s="33"/>
      <c r="VWD149" s="33"/>
      <c r="VWE149" s="33"/>
      <c r="VWF149" s="33"/>
      <c r="VWG149" s="33"/>
      <c r="VWH149" s="33"/>
      <c r="VWI149" s="33"/>
      <c r="VWJ149" s="33"/>
      <c r="VWK149" s="33"/>
      <c r="VWL149" s="33"/>
      <c r="VWM149" s="33"/>
      <c r="VWN149" s="33"/>
      <c r="VWO149" s="33"/>
      <c r="VWP149" s="33"/>
      <c r="VWQ149" s="33"/>
      <c r="VWR149" s="33"/>
      <c r="VWS149" s="33"/>
      <c r="VWT149" s="33"/>
      <c r="VWU149" s="33"/>
      <c r="VWV149" s="33"/>
      <c r="VWW149" s="33"/>
      <c r="VWX149" s="33"/>
      <c r="VWY149" s="33"/>
      <c r="VWZ149" s="33"/>
      <c r="VXA149" s="33"/>
      <c r="VXB149" s="33"/>
      <c r="VXC149" s="33"/>
      <c r="VXD149" s="33"/>
      <c r="VXE149" s="33"/>
      <c r="VXF149" s="33"/>
      <c r="VXG149" s="33"/>
      <c r="VXH149" s="33"/>
      <c r="VXI149" s="33"/>
      <c r="VXJ149" s="33"/>
      <c r="VXK149" s="33"/>
      <c r="VXL149" s="33"/>
      <c r="VXM149" s="33"/>
      <c r="VXN149" s="33"/>
      <c r="VXO149" s="33"/>
      <c r="VXP149" s="33"/>
      <c r="VXQ149" s="33"/>
      <c r="VXR149" s="33"/>
      <c r="VXS149" s="33"/>
      <c r="VXT149" s="33"/>
      <c r="VXU149" s="33"/>
      <c r="VXV149" s="33"/>
      <c r="VXW149" s="33"/>
      <c r="VXX149" s="33"/>
      <c r="VXY149" s="33"/>
      <c r="VXZ149" s="33"/>
      <c r="VYA149" s="33"/>
      <c r="VYB149" s="33"/>
      <c r="VYC149" s="33"/>
      <c r="VYD149" s="33"/>
      <c r="VYE149" s="33"/>
      <c r="VYF149" s="33"/>
      <c r="VYG149" s="33"/>
      <c r="VYH149" s="33"/>
      <c r="VYI149" s="33"/>
      <c r="VYJ149" s="33"/>
      <c r="VYK149" s="33"/>
      <c r="VYL149" s="33"/>
      <c r="VYM149" s="33"/>
      <c r="VYN149" s="33"/>
      <c r="VYO149" s="33"/>
      <c r="VYP149" s="33"/>
      <c r="VYQ149" s="33"/>
      <c r="VYR149" s="33"/>
      <c r="VYS149" s="33"/>
      <c r="VYT149" s="33"/>
      <c r="VYU149" s="33"/>
      <c r="VYV149" s="33"/>
      <c r="VYW149" s="33"/>
      <c r="VYX149" s="33"/>
      <c r="VYY149" s="33"/>
      <c r="VYZ149" s="33"/>
      <c r="VZA149" s="33"/>
      <c r="VZB149" s="33"/>
      <c r="VZC149" s="33"/>
      <c r="VZD149" s="33"/>
      <c r="VZE149" s="33"/>
      <c r="VZF149" s="33"/>
      <c r="VZG149" s="33"/>
      <c r="VZH149" s="33"/>
      <c r="VZI149" s="33"/>
      <c r="VZJ149" s="33"/>
      <c r="VZK149" s="33"/>
      <c r="VZL149" s="33"/>
      <c r="VZM149" s="33"/>
      <c r="VZN149" s="33"/>
      <c r="VZO149" s="33"/>
      <c r="VZP149" s="33"/>
      <c r="VZQ149" s="33"/>
      <c r="VZR149" s="33"/>
      <c r="VZS149" s="33"/>
      <c r="VZT149" s="33"/>
      <c r="VZU149" s="33"/>
      <c r="VZV149" s="33"/>
      <c r="VZW149" s="33"/>
      <c r="VZX149" s="33"/>
      <c r="VZY149" s="33"/>
      <c r="VZZ149" s="33"/>
      <c r="WAA149" s="33"/>
      <c r="WAB149" s="33"/>
      <c r="WAC149" s="33"/>
      <c r="WAD149" s="33"/>
      <c r="WAE149" s="33"/>
      <c r="WAF149" s="33"/>
      <c r="WAG149" s="33"/>
      <c r="WAH149" s="33"/>
      <c r="WAI149" s="33"/>
      <c r="WAJ149" s="33"/>
      <c r="WAK149" s="33"/>
      <c r="WAL149" s="33"/>
      <c r="WAM149" s="33"/>
      <c r="WAN149" s="33"/>
      <c r="WAO149" s="33"/>
      <c r="WAP149" s="33"/>
      <c r="WAQ149" s="33"/>
      <c r="WAR149" s="33"/>
      <c r="WAS149" s="33"/>
      <c r="WAT149" s="33"/>
      <c r="WAU149" s="33"/>
      <c r="WAV149" s="33"/>
      <c r="WAW149" s="33"/>
      <c r="WAX149" s="33"/>
      <c r="WAY149" s="33"/>
      <c r="WAZ149" s="33"/>
      <c r="WBA149" s="33"/>
      <c r="WBB149" s="33"/>
      <c r="WBC149" s="33"/>
      <c r="WBD149" s="33"/>
      <c r="WBE149" s="33"/>
      <c r="WBF149" s="33"/>
      <c r="WBG149" s="33"/>
      <c r="WBH149" s="33"/>
      <c r="WBI149" s="33"/>
      <c r="WBJ149" s="33"/>
      <c r="WBK149" s="33"/>
      <c r="WBL149" s="33"/>
      <c r="WBM149" s="33"/>
      <c r="WBN149" s="33"/>
      <c r="WBO149" s="33"/>
      <c r="WBP149" s="33"/>
      <c r="WBQ149" s="33"/>
      <c r="WBR149" s="33"/>
      <c r="WBS149" s="33"/>
      <c r="WBT149" s="33"/>
      <c r="WBU149" s="33"/>
      <c r="WBV149" s="33"/>
      <c r="WBW149" s="33"/>
      <c r="WBX149" s="33"/>
      <c r="WBY149" s="33"/>
      <c r="WBZ149" s="33"/>
      <c r="WCA149" s="33"/>
      <c r="WCB149" s="33"/>
      <c r="WCC149" s="33"/>
      <c r="WCD149" s="33"/>
      <c r="WCE149" s="33"/>
      <c r="WCF149" s="33"/>
      <c r="WCG149" s="33"/>
      <c r="WCH149" s="33"/>
      <c r="WCI149" s="33"/>
      <c r="WCJ149" s="33"/>
      <c r="WCK149" s="33"/>
      <c r="WCL149" s="33"/>
      <c r="WCM149" s="33"/>
      <c r="WCN149" s="33"/>
      <c r="WCO149" s="33"/>
      <c r="WCP149" s="33"/>
      <c r="WCQ149" s="33"/>
      <c r="WCR149" s="33"/>
      <c r="WCS149" s="33"/>
      <c r="WCT149" s="33"/>
      <c r="WCU149" s="33"/>
      <c r="WCV149" s="33"/>
      <c r="WCW149" s="33"/>
      <c r="WCX149" s="33"/>
      <c r="WCY149" s="33"/>
      <c r="WCZ149" s="33"/>
      <c r="WDA149" s="33"/>
      <c r="WDB149" s="33"/>
      <c r="WDC149" s="33"/>
      <c r="WDD149" s="33"/>
      <c r="WDE149" s="33"/>
      <c r="WDF149" s="33"/>
      <c r="WDG149" s="33"/>
      <c r="WDH149" s="33"/>
      <c r="WDI149" s="33"/>
      <c r="WDJ149" s="33"/>
      <c r="WDK149" s="33"/>
      <c r="WDL149" s="33"/>
      <c r="WDM149" s="33"/>
      <c r="WDN149" s="33"/>
      <c r="WDO149" s="33"/>
      <c r="WDP149" s="33"/>
      <c r="WDQ149" s="33"/>
      <c r="WDR149" s="33"/>
      <c r="WDS149" s="33"/>
      <c r="WDT149" s="33"/>
      <c r="WDU149" s="33"/>
      <c r="WDV149" s="33"/>
      <c r="WDW149" s="33"/>
      <c r="WDX149" s="33"/>
      <c r="WDY149" s="33"/>
      <c r="WDZ149" s="33"/>
      <c r="WEA149" s="33"/>
      <c r="WEB149" s="33"/>
      <c r="WEC149" s="33"/>
      <c r="WED149" s="33"/>
      <c r="WEE149" s="33"/>
      <c r="WEF149" s="33"/>
      <c r="WEG149" s="33"/>
      <c r="WEH149" s="33"/>
      <c r="WEI149" s="33"/>
      <c r="WEJ149" s="33"/>
      <c r="WEK149" s="33"/>
      <c r="WEL149" s="33"/>
      <c r="WEM149" s="33"/>
      <c r="WEN149" s="33"/>
      <c r="WEO149" s="33"/>
      <c r="WEP149" s="33"/>
      <c r="WEQ149" s="33"/>
      <c r="WER149" s="33"/>
      <c r="WES149" s="33"/>
      <c r="WET149" s="33"/>
      <c r="WEU149" s="33"/>
      <c r="WEV149" s="33"/>
      <c r="WEW149" s="33"/>
      <c r="WEX149" s="33"/>
      <c r="WEY149" s="33"/>
      <c r="WEZ149" s="33"/>
      <c r="WFA149" s="33"/>
      <c r="WFB149" s="33"/>
      <c r="WFC149" s="33"/>
      <c r="WFD149" s="33"/>
      <c r="WFE149" s="33"/>
      <c r="WFF149" s="33"/>
      <c r="WFG149" s="33"/>
      <c r="WFH149" s="33"/>
      <c r="WFI149" s="33"/>
      <c r="WFJ149" s="33"/>
      <c r="WFK149" s="33"/>
      <c r="WFL149" s="33"/>
      <c r="WFM149" s="33"/>
      <c r="WFN149" s="33"/>
      <c r="WFO149" s="33"/>
      <c r="WFP149" s="33"/>
      <c r="WFQ149" s="33"/>
      <c r="WFR149" s="33"/>
      <c r="WFS149" s="33"/>
      <c r="WFT149" s="33"/>
      <c r="WFU149" s="33"/>
      <c r="WFV149" s="33"/>
      <c r="WFW149" s="33"/>
      <c r="WFX149" s="33"/>
      <c r="WFY149" s="33"/>
      <c r="WFZ149" s="33"/>
      <c r="WGA149" s="33"/>
      <c r="WGB149" s="33"/>
      <c r="WGC149" s="33"/>
      <c r="WGD149" s="33"/>
      <c r="WGE149" s="33"/>
      <c r="WGF149" s="33"/>
      <c r="WGG149" s="33"/>
      <c r="WGH149" s="33"/>
      <c r="WGI149" s="33"/>
      <c r="WGJ149" s="33"/>
      <c r="WGK149" s="33"/>
      <c r="WGL149" s="33"/>
      <c r="WGM149" s="33"/>
      <c r="WGN149" s="33"/>
      <c r="WGO149" s="33"/>
      <c r="WGP149" s="33"/>
      <c r="WGQ149" s="33"/>
      <c r="WGR149" s="33"/>
      <c r="WGS149" s="33"/>
      <c r="WGT149" s="33"/>
      <c r="WGU149" s="33"/>
      <c r="WGV149" s="33"/>
      <c r="WGW149" s="33"/>
      <c r="WGX149" s="33"/>
      <c r="WGY149" s="33"/>
      <c r="WGZ149" s="33"/>
      <c r="WHA149" s="33"/>
      <c r="WHB149" s="33"/>
      <c r="WHC149" s="33"/>
      <c r="WHD149" s="33"/>
      <c r="WHE149" s="33"/>
      <c r="WHF149" s="33"/>
      <c r="WHG149" s="33"/>
      <c r="WHH149" s="33"/>
      <c r="WHI149" s="33"/>
      <c r="WHJ149" s="33"/>
      <c r="WHK149" s="33"/>
      <c r="WHL149" s="33"/>
      <c r="WHM149" s="33"/>
      <c r="WHN149" s="33"/>
      <c r="WHO149" s="33"/>
      <c r="WHP149" s="33"/>
      <c r="WHQ149" s="33"/>
      <c r="WHR149" s="33"/>
      <c r="WHS149" s="33"/>
      <c r="WHT149" s="33"/>
      <c r="WHU149" s="33"/>
      <c r="WHV149" s="33"/>
      <c r="WHW149" s="33"/>
      <c r="WHX149" s="33"/>
      <c r="WHY149" s="33"/>
      <c r="WHZ149" s="33"/>
      <c r="WIA149" s="33"/>
      <c r="WIB149" s="33"/>
      <c r="WIC149" s="33"/>
      <c r="WID149" s="33"/>
      <c r="WIE149" s="33"/>
      <c r="WIF149" s="33"/>
      <c r="WIG149" s="33"/>
      <c r="WIH149" s="33"/>
      <c r="WII149" s="33"/>
      <c r="WIJ149" s="33"/>
      <c r="WIK149" s="33"/>
      <c r="WIL149" s="33"/>
      <c r="WIM149" s="33"/>
      <c r="WIN149" s="33"/>
      <c r="WIO149" s="33"/>
      <c r="WIP149" s="33"/>
      <c r="WIQ149" s="33"/>
      <c r="WIR149" s="33"/>
      <c r="WIS149" s="33"/>
      <c r="WIT149" s="33"/>
      <c r="WIU149" s="33"/>
      <c r="WIV149" s="33"/>
      <c r="WIW149" s="33"/>
      <c r="WIX149" s="33"/>
      <c r="WIY149" s="33"/>
      <c r="WIZ149" s="33"/>
      <c r="WJA149" s="33"/>
      <c r="WJB149" s="33"/>
      <c r="WJC149" s="33"/>
      <c r="WJD149" s="33"/>
      <c r="WJE149" s="33"/>
      <c r="WJF149" s="33"/>
      <c r="WJG149" s="33"/>
      <c r="WJH149" s="33"/>
      <c r="WJI149" s="33"/>
      <c r="WJJ149" s="33"/>
      <c r="WJK149" s="33"/>
      <c r="WJL149" s="33"/>
      <c r="WJM149" s="33"/>
      <c r="WJN149" s="33"/>
      <c r="WJO149" s="33"/>
      <c r="WJP149" s="33"/>
      <c r="WJQ149" s="33"/>
      <c r="WJR149" s="33"/>
      <c r="WJS149" s="33"/>
      <c r="WJT149" s="33"/>
      <c r="WJU149" s="33"/>
      <c r="WJV149" s="33"/>
      <c r="WJW149" s="33"/>
      <c r="WJX149" s="33"/>
      <c r="WJY149" s="33"/>
      <c r="WJZ149" s="33"/>
      <c r="WKA149" s="33"/>
      <c r="WKB149" s="33"/>
      <c r="WKC149" s="33"/>
      <c r="WKD149" s="33"/>
      <c r="WKE149" s="33"/>
      <c r="WKF149" s="33"/>
      <c r="WKG149" s="33"/>
      <c r="WKH149" s="33"/>
      <c r="WKI149" s="33"/>
      <c r="WKJ149" s="33"/>
      <c r="WKK149" s="33"/>
      <c r="WKL149" s="33"/>
      <c r="WKM149" s="33"/>
      <c r="WKN149" s="33"/>
      <c r="WKO149" s="33"/>
      <c r="WKP149" s="33"/>
      <c r="WKQ149" s="33"/>
      <c r="WKR149" s="33"/>
      <c r="WKS149" s="33"/>
      <c r="WKT149" s="33"/>
      <c r="WKU149" s="33"/>
      <c r="WKV149" s="33"/>
      <c r="WKW149" s="33"/>
      <c r="WKX149" s="33"/>
      <c r="WKY149" s="33"/>
      <c r="WKZ149" s="33"/>
      <c r="WLA149" s="33"/>
      <c r="WLB149" s="33"/>
      <c r="WLC149" s="33"/>
      <c r="WLD149" s="33"/>
      <c r="WLE149" s="33"/>
      <c r="WLF149" s="33"/>
      <c r="WLG149" s="33"/>
      <c r="WLH149" s="33"/>
      <c r="WLI149" s="33"/>
      <c r="WLJ149" s="33"/>
      <c r="WLK149" s="33"/>
      <c r="WLL149" s="33"/>
      <c r="WLM149" s="33"/>
      <c r="WLN149" s="33"/>
      <c r="WLO149" s="33"/>
      <c r="WLP149" s="33"/>
      <c r="WLQ149" s="33"/>
      <c r="WLR149" s="33"/>
      <c r="WLS149" s="33"/>
      <c r="WLT149" s="33"/>
      <c r="WLU149" s="33"/>
      <c r="WLV149" s="33"/>
      <c r="WLW149" s="33"/>
      <c r="WLX149" s="33"/>
      <c r="WLY149" s="33"/>
      <c r="WLZ149" s="33"/>
      <c r="WMA149" s="33"/>
      <c r="WMB149" s="33"/>
      <c r="WMC149" s="33"/>
      <c r="WMD149" s="33"/>
      <c r="WME149" s="33"/>
      <c r="WMF149" s="33"/>
      <c r="WMG149" s="33"/>
      <c r="WMH149" s="33"/>
      <c r="WMI149" s="33"/>
      <c r="WMJ149" s="33"/>
      <c r="WMK149" s="33"/>
      <c r="WML149" s="33"/>
      <c r="WMM149" s="33"/>
      <c r="WMN149" s="33"/>
      <c r="WMO149" s="33"/>
      <c r="WMP149" s="33"/>
      <c r="WMQ149" s="33"/>
      <c r="WMR149" s="33"/>
      <c r="WMS149" s="33"/>
      <c r="WMT149" s="33"/>
      <c r="WMU149" s="33"/>
      <c r="WMV149" s="33"/>
      <c r="WMW149" s="33"/>
      <c r="WMX149" s="33"/>
      <c r="WMY149" s="33"/>
      <c r="WMZ149" s="33"/>
      <c r="WNA149" s="33"/>
      <c r="WNB149" s="33"/>
      <c r="WNC149" s="33"/>
      <c r="WND149" s="33"/>
      <c r="WNE149" s="33"/>
      <c r="WNF149" s="33"/>
      <c r="WNG149" s="33"/>
      <c r="WNH149" s="33"/>
      <c r="WNI149" s="33"/>
      <c r="WNJ149" s="33"/>
      <c r="WNK149" s="33"/>
      <c r="WNL149" s="33"/>
      <c r="WNM149" s="33"/>
      <c r="WNN149" s="33"/>
      <c r="WNO149" s="33"/>
      <c r="WNP149" s="33"/>
      <c r="WNQ149" s="33"/>
      <c r="WNR149" s="33"/>
      <c r="WNS149" s="33"/>
      <c r="WNT149" s="33"/>
      <c r="WNU149" s="33"/>
      <c r="WNV149" s="33"/>
      <c r="WNW149" s="33"/>
      <c r="WNX149" s="33"/>
      <c r="WNY149" s="33"/>
      <c r="WNZ149" s="33"/>
      <c r="WOA149" s="33"/>
      <c r="WOB149" s="33"/>
      <c r="WOC149" s="33"/>
      <c r="WOD149" s="33"/>
      <c r="WOE149" s="33"/>
      <c r="WOF149" s="33"/>
      <c r="WOG149" s="33"/>
      <c r="WOH149" s="33"/>
      <c r="WOI149" s="33"/>
      <c r="WOJ149" s="33"/>
      <c r="WOK149" s="33"/>
      <c r="WOL149" s="33"/>
      <c r="WOM149" s="33"/>
      <c r="WON149" s="33"/>
      <c r="WOO149" s="33"/>
      <c r="WOP149" s="33"/>
      <c r="WOQ149" s="33"/>
      <c r="WOR149" s="33"/>
      <c r="WOS149" s="33"/>
      <c r="WOT149" s="33"/>
      <c r="WOU149" s="33"/>
      <c r="WOV149" s="33"/>
      <c r="WOW149" s="33"/>
      <c r="WOX149" s="33"/>
      <c r="WOY149" s="33"/>
      <c r="WOZ149" s="33"/>
      <c r="WPA149" s="33"/>
      <c r="WPB149" s="33"/>
      <c r="WPC149" s="33"/>
      <c r="WPD149" s="33"/>
      <c r="WPE149" s="33"/>
      <c r="WPF149" s="33"/>
      <c r="WPG149" s="33"/>
      <c r="WPH149" s="33"/>
      <c r="WPI149" s="33"/>
      <c r="WPJ149" s="33"/>
      <c r="WPK149" s="33"/>
      <c r="WPL149" s="33"/>
      <c r="WPM149" s="33"/>
      <c r="WPN149" s="33"/>
      <c r="WPO149" s="33"/>
      <c r="WPP149" s="33"/>
      <c r="WPQ149" s="33"/>
      <c r="WPR149" s="33"/>
      <c r="WPS149" s="33"/>
      <c r="WPT149" s="33"/>
      <c r="WPU149" s="33"/>
      <c r="WPV149" s="33"/>
      <c r="WPW149" s="33"/>
      <c r="WPX149" s="33"/>
      <c r="WPY149" s="33"/>
      <c r="WPZ149" s="33"/>
      <c r="WQA149" s="33"/>
      <c r="WQB149" s="33"/>
      <c r="WQC149" s="33"/>
      <c r="WQD149" s="33"/>
      <c r="WQE149" s="33"/>
      <c r="WQF149" s="33"/>
      <c r="WQG149" s="33"/>
      <c r="WQH149" s="33"/>
      <c r="WQI149" s="33"/>
      <c r="WQJ149" s="33"/>
      <c r="WQK149" s="33"/>
      <c r="WQL149" s="33"/>
      <c r="WQM149" s="33"/>
      <c r="WQN149" s="33"/>
      <c r="WQO149" s="33"/>
      <c r="WQP149" s="33"/>
      <c r="WQQ149" s="33"/>
      <c r="WQR149" s="33"/>
      <c r="WQS149" s="33"/>
      <c r="WQT149" s="33"/>
      <c r="WQU149" s="33"/>
      <c r="WQV149" s="33"/>
      <c r="WQW149" s="33"/>
      <c r="WQX149" s="33"/>
      <c r="WQY149" s="33"/>
      <c r="WQZ149" s="33"/>
      <c r="WRA149" s="33"/>
      <c r="WRB149" s="33"/>
      <c r="WRC149" s="33"/>
      <c r="WRD149" s="33"/>
      <c r="WRE149" s="33"/>
      <c r="WRF149" s="33"/>
      <c r="WRG149" s="33"/>
      <c r="WRH149" s="33"/>
      <c r="WRI149" s="33"/>
      <c r="WRJ149" s="33"/>
      <c r="WRK149" s="33"/>
      <c r="WRL149" s="33"/>
      <c r="WRM149" s="33"/>
      <c r="WRN149" s="33"/>
      <c r="WRO149" s="33"/>
      <c r="WRP149" s="33"/>
      <c r="WRQ149" s="33"/>
      <c r="WRR149" s="33"/>
      <c r="WRS149" s="33"/>
      <c r="WRT149" s="33"/>
      <c r="WRU149" s="33"/>
      <c r="WRV149" s="33"/>
      <c r="WRW149" s="33"/>
      <c r="WRX149" s="33"/>
      <c r="WRY149" s="33"/>
      <c r="WRZ149" s="33"/>
      <c r="WSA149" s="33"/>
      <c r="WSB149" s="33"/>
      <c r="WSC149" s="33"/>
      <c r="WSD149" s="33"/>
      <c r="WSE149" s="33"/>
      <c r="WSF149" s="33"/>
      <c r="WSG149" s="33"/>
      <c r="WSH149" s="33"/>
      <c r="WSI149" s="33"/>
      <c r="WSJ149" s="33"/>
      <c r="WSK149" s="33"/>
      <c r="WSL149" s="33"/>
      <c r="WSM149" s="33"/>
      <c r="WSN149" s="33"/>
      <c r="WSO149" s="33"/>
      <c r="WSP149" s="33"/>
      <c r="WSQ149" s="33"/>
      <c r="WSR149" s="33"/>
      <c r="WSS149" s="33"/>
      <c r="WST149" s="33"/>
      <c r="WSU149" s="33"/>
      <c r="WSV149" s="33"/>
      <c r="WSW149" s="33"/>
      <c r="WSX149" s="33"/>
      <c r="WSY149" s="33"/>
      <c r="WSZ149" s="33"/>
      <c r="WTA149" s="33"/>
      <c r="WTB149" s="33"/>
      <c r="WTC149" s="33"/>
      <c r="WTD149" s="33"/>
      <c r="WTE149" s="33"/>
      <c r="WTF149" s="33"/>
      <c r="WTG149" s="33"/>
      <c r="WTH149" s="33"/>
      <c r="WTI149" s="33"/>
      <c r="WTJ149" s="33"/>
      <c r="WTK149" s="33"/>
      <c r="WTL149" s="33"/>
      <c r="WTM149" s="33"/>
      <c r="WTN149" s="33"/>
      <c r="WTO149" s="33"/>
      <c r="WTP149" s="33"/>
      <c r="WTQ149" s="33"/>
      <c r="WTR149" s="33"/>
      <c r="WTS149" s="33"/>
      <c r="WTT149" s="33"/>
      <c r="WTU149" s="33"/>
      <c r="WTV149" s="33"/>
      <c r="WTW149" s="33"/>
      <c r="WTX149" s="33"/>
      <c r="WTY149" s="33"/>
      <c r="WTZ149" s="33"/>
      <c r="WUA149" s="33"/>
      <c r="WUB149" s="33"/>
      <c r="WUC149" s="33"/>
      <c r="WUD149" s="33"/>
      <c r="WUE149" s="33"/>
      <c r="WUF149" s="33"/>
      <c r="WUG149" s="33"/>
      <c r="WUH149" s="33"/>
      <c r="WUI149" s="33"/>
      <c r="WUJ149" s="33"/>
      <c r="WUK149" s="33"/>
      <c r="WUL149" s="33"/>
      <c r="WUM149" s="33"/>
      <c r="WUN149" s="33"/>
      <c r="WUO149" s="33"/>
      <c r="WUP149" s="33"/>
      <c r="WUQ149" s="33"/>
      <c r="WUR149" s="33"/>
      <c r="WUS149" s="33"/>
      <c r="WUT149" s="33"/>
      <c r="WUU149" s="33"/>
      <c r="WUV149" s="33"/>
      <c r="WUW149" s="33"/>
      <c r="WUX149" s="33"/>
      <c r="WUY149" s="33"/>
      <c r="WUZ149" s="33"/>
      <c r="WVA149" s="33"/>
      <c r="WVB149" s="33"/>
      <c r="WVC149" s="33"/>
      <c r="WVD149" s="33"/>
      <c r="WVE149" s="33"/>
      <c r="WVF149" s="33"/>
      <c r="WVG149" s="33"/>
      <c r="WVH149" s="33"/>
      <c r="WVI149" s="33"/>
      <c r="WVJ149" s="33"/>
      <c r="WVK149" s="33"/>
      <c r="WVL149" s="33"/>
      <c r="WVM149" s="33"/>
      <c r="WVN149" s="33"/>
      <c r="WVO149" s="33"/>
      <c r="WVP149" s="33"/>
      <c r="WVQ149" s="33"/>
      <c r="WVR149" s="33"/>
      <c r="WVS149" s="33"/>
      <c r="WVT149" s="33"/>
      <c r="WVU149" s="33"/>
      <c r="WVV149" s="33"/>
      <c r="WVW149" s="33"/>
      <c r="WVX149" s="33"/>
      <c r="WVY149" s="33"/>
      <c r="WVZ149" s="33"/>
      <c r="WWA149" s="33"/>
      <c r="WWB149" s="33"/>
      <c r="WWC149" s="33"/>
      <c r="WWD149" s="33"/>
      <c r="WWE149" s="33"/>
      <c r="WWF149" s="33"/>
      <c r="WWG149" s="33"/>
      <c r="WWH149" s="33"/>
      <c r="WWI149" s="33"/>
      <c r="WWJ149" s="33"/>
      <c r="WWK149" s="33"/>
      <c r="WWL149" s="33"/>
      <c r="WWM149" s="33"/>
      <c r="WWN149" s="33"/>
      <c r="WWO149" s="33"/>
      <c r="WWP149" s="33"/>
      <c r="WWQ149" s="33"/>
      <c r="WWR149" s="33"/>
      <c r="WWS149" s="33"/>
      <c r="WWT149" s="33"/>
      <c r="WWU149" s="33"/>
      <c r="WWV149" s="33"/>
      <c r="WWW149" s="33"/>
      <c r="WWX149" s="33"/>
      <c r="WWY149" s="33"/>
      <c r="WWZ149" s="33"/>
      <c r="WXA149" s="33"/>
      <c r="WXB149" s="33"/>
      <c r="WXC149" s="33"/>
      <c r="WXD149" s="33"/>
      <c r="WXE149" s="33"/>
      <c r="WXF149" s="33"/>
      <c r="WXG149" s="33"/>
      <c r="WXH149" s="33"/>
      <c r="WXI149" s="33"/>
      <c r="WXJ149" s="33"/>
      <c r="WXK149" s="33"/>
      <c r="WXL149" s="33"/>
      <c r="WXM149" s="33"/>
      <c r="WXN149" s="33"/>
      <c r="WXO149" s="33"/>
      <c r="WXP149" s="33"/>
      <c r="WXQ149" s="33"/>
      <c r="WXR149" s="33"/>
      <c r="WXS149" s="33"/>
      <c r="WXT149" s="33"/>
      <c r="WXU149" s="33"/>
      <c r="WXV149" s="33"/>
      <c r="WXW149" s="33"/>
      <c r="WXX149" s="33"/>
      <c r="WXY149" s="33"/>
      <c r="WXZ149" s="33"/>
      <c r="WYA149" s="33"/>
      <c r="WYB149" s="33"/>
      <c r="WYC149" s="33"/>
      <c r="WYD149" s="33"/>
      <c r="WYE149" s="33"/>
      <c r="WYF149" s="33"/>
      <c r="WYG149" s="33"/>
      <c r="WYH149" s="33"/>
      <c r="WYI149" s="33"/>
      <c r="WYJ149" s="33"/>
      <c r="WYK149" s="33"/>
      <c r="WYL149" s="33"/>
      <c r="WYM149" s="33"/>
      <c r="WYN149" s="33"/>
      <c r="WYO149" s="33"/>
      <c r="WYP149" s="33"/>
      <c r="WYQ149" s="33"/>
      <c r="WYR149" s="33"/>
      <c r="WYS149" s="33"/>
      <c r="WYT149" s="33"/>
      <c r="WYU149" s="33"/>
      <c r="WYV149" s="33"/>
      <c r="WYW149" s="33"/>
      <c r="WYX149" s="33"/>
      <c r="WYY149" s="33"/>
      <c r="WYZ149" s="33"/>
      <c r="WZA149" s="33"/>
      <c r="WZB149" s="33"/>
      <c r="WZC149" s="33"/>
      <c r="WZD149" s="33"/>
      <c r="WZE149" s="33"/>
      <c r="WZF149" s="33"/>
      <c r="WZG149" s="33"/>
      <c r="WZH149" s="33"/>
      <c r="WZI149" s="33"/>
      <c r="WZJ149" s="33"/>
      <c r="WZK149" s="33"/>
      <c r="WZL149" s="33"/>
      <c r="WZM149" s="33"/>
      <c r="WZN149" s="33"/>
      <c r="WZO149" s="33"/>
      <c r="WZP149" s="33"/>
      <c r="WZQ149" s="33"/>
      <c r="WZR149" s="33"/>
      <c r="WZS149" s="33"/>
      <c r="WZT149" s="33"/>
      <c r="WZU149" s="33"/>
      <c r="WZV149" s="33"/>
      <c r="WZW149" s="33"/>
      <c r="WZX149" s="33"/>
      <c r="WZY149" s="33"/>
      <c r="WZZ149" s="33"/>
      <c r="XAA149" s="33"/>
      <c r="XAB149" s="33"/>
      <c r="XAC149" s="33"/>
      <c r="XAD149" s="33"/>
      <c r="XAE149" s="33"/>
      <c r="XAF149" s="33"/>
      <c r="XAG149" s="33"/>
      <c r="XAH149" s="33"/>
      <c r="XAI149" s="33"/>
      <c r="XAJ149" s="33"/>
      <c r="XAK149" s="33"/>
      <c r="XAL149" s="33"/>
      <c r="XAM149" s="33"/>
      <c r="XAN149" s="33"/>
      <c r="XAO149" s="33"/>
      <c r="XAP149" s="33"/>
      <c r="XAQ149" s="33"/>
      <c r="XAR149" s="33"/>
      <c r="XAS149" s="33"/>
      <c r="XAT149" s="33"/>
      <c r="XAU149" s="33"/>
      <c r="XAV149" s="33"/>
      <c r="XAW149" s="33"/>
      <c r="XAX149" s="33"/>
      <c r="XAY149" s="33"/>
      <c r="XAZ149" s="33"/>
      <c r="XBA149" s="33"/>
      <c r="XBB149" s="33"/>
      <c r="XBC149" s="33"/>
      <c r="XBD149" s="33"/>
      <c r="XBE149" s="33"/>
      <c r="XBF149" s="33"/>
      <c r="XBG149" s="33"/>
      <c r="XBH149" s="33"/>
      <c r="XBI149" s="33"/>
      <c r="XBJ149" s="33"/>
      <c r="XBK149" s="33"/>
      <c r="XBL149" s="33"/>
      <c r="XBM149" s="33"/>
      <c r="XBN149" s="33"/>
      <c r="XBO149" s="33"/>
      <c r="XBP149" s="33"/>
      <c r="XBQ149" s="33"/>
      <c r="XBR149" s="33"/>
      <c r="XBS149" s="33"/>
      <c r="XBT149" s="33"/>
      <c r="XBU149" s="33"/>
      <c r="XBV149" s="33"/>
      <c r="XBW149" s="33"/>
      <c r="XBX149" s="33"/>
      <c r="XBY149" s="33"/>
      <c r="XBZ149" s="33"/>
      <c r="XCA149" s="33"/>
      <c r="XCB149" s="33"/>
      <c r="XCC149" s="33"/>
      <c r="XCD149" s="33"/>
      <c r="XCE149" s="33"/>
      <c r="XCF149" s="33"/>
      <c r="XCG149" s="33"/>
      <c r="XCH149" s="33"/>
      <c r="XCI149" s="33"/>
      <c r="XCJ149" s="33"/>
      <c r="XCK149" s="33"/>
      <c r="XCL149" s="33"/>
      <c r="XCM149" s="33"/>
      <c r="XCN149" s="33"/>
      <c r="XCO149" s="33"/>
      <c r="XCP149" s="33"/>
      <c r="XCQ149" s="33"/>
      <c r="XCR149" s="33"/>
      <c r="XCS149" s="33"/>
      <c r="XCT149" s="33"/>
      <c r="XCU149" s="33"/>
      <c r="XCV149" s="33"/>
      <c r="XCW149" s="33"/>
      <c r="XCX149" s="33"/>
      <c r="XCY149" s="33"/>
      <c r="XCZ149" s="33"/>
      <c r="XDA149" s="33"/>
      <c r="XDB149" s="33"/>
      <c r="XDC149" s="33"/>
      <c r="XDD149" s="33"/>
      <c r="XDE149" s="33"/>
      <c r="XDF149" s="33"/>
      <c r="XDG149" s="33"/>
      <c r="XDH149" s="33"/>
      <c r="XDI149" s="33"/>
      <c r="XDJ149" s="33"/>
      <c r="XDK149" s="33"/>
      <c r="XDL149" s="33"/>
      <c r="XDM149" s="33"/>
      <c r="XDN149" s="33"/>
      <c r="XDO149" s="33"/>
      <c r="XDP149" s="33"/>
      <c r="XDQ149" s="33"/>
      <c r="XDR149" s="33"/>
      <c r="XDS149" s="33"/>
      <c r="XDT149" s="33"/>
      <c r="XDU149" s="33"/>
      <c r="XDV149" s="33"/>
      <c r="XDW149" s="33"/>
      <c r="XDX149" s="33"/>
      <c r="XDY149" s="33"/>
      <c r="XDZ149" s="33"/>
      <c r="XEA149" s="33"/>
      <c r="XEB149" s="33"/>
      <c r="XEC149" s="33"/>
      <c r="XED149" s="33"/>
      <c r="XEE149" s="33"/>
      <c r="XEF149" s="33"/>
      <c r="XEG149" s="33"/>
      <c r="XEH149" s="33"/>
      <c r="XEI149" s="33"/>
      <c r="XEJ149" s="33"/>
      <c r="XEK149" s="33"/>
      <c r="XEL149" s="33"/>
      <c r="XEM149" s="33"/>
      <c r="XEN149" s="33"/>
      <c r="XEO149" s="33"/>
      <c r="XEP149" s="33"/>
      <c r="XEQ149" s="33"/>
      <c r="XER149" s="33"/>
      <c r="XES149" s="33"/>
      <c r="XET149" s="33"/>
      <c r="XEU149" s="33"/>
      <c r="XEV149" s="33"/>
      <c r="XEW149" s="33"/>
      <c r="XEX149" s="33"/>
      <c r="XEY149" s="33"/>
      <c r="XEZ149" s="33"/>
      <c r="XFA149" s="33"/>
      <c r="XFB149" s="33"/>
      <c r="XFC149" s="33"/>
      <c r="XFD149" s="33"/>
    </row>
    <row r="150" spans="1:16384" x14ac:dyDescent="0.25">
      <c r="A150" s="5" t="s">
        <v>714</v>
      </c>
      <c r="B150" s="16">
        <v>50299080</v>
      </c>
      <c r="C150" s="19">
        <v>1734788.99</v>
      </c>
      <c r="D150" s="19">
        <v>1734788.99</v>
      </c>
      <c r="E150" s="19">
        <v>1734788.99</v>
      </c>
      <c r="F150" s="19">
        <f t="shared" ref="F150:G152" si="17">C150-D150</f>
        <v>0</v>
      </c>
      <c r="G150" s="19">
        <f t="shared" si="17"/>
        <v>0</v>
      </c>
    </row>
    <row r="151" spans="1:16384" x14ac:dyDescent="0.25">
      <c r="A151" s="5" t="s">
        <v>715</v>
      </c>
      <c r="B151" s="16">
        <v>50299080</v>
      </c>
      <c r="C151" s="19">
        <v>871500</v>
      </c>
      <c r="D151" s="19">
        <v>871500</v>
      </c>
      <c r="E151" s="19">
        <v>871500</v>
      </c>
      <c r="F151" s="19">
        <f t="shared" si="17"/>
        <v>0</v>
      </c>
      <c r="G151" s="19">
        <f t="shared" si="17"/>
        <v>0</v>
      </c>
    </row>
    <row r="152" spans="1:16384" x14ac:dyDescent="0.25">
      <c r="A152" s="5" t="s">
        <v>716</v>
      </c>
      <c r="B152" s="16">
        <v>50299080</v>
      </c>
      <c r="C152" s="19">
        <v>932625</v>
      </c>
      <c r="D152" s="19">
        <v>932625</v>
      </c>
      <c r="E152" s="19">
        <v>932625</v>
      </c>
      <c r="F152" s="19">
        <f t="shared" si="17"/>
        <v>0</v>
      </c>
      <c r="G152" s="19">
        <f t="shared" si="17"/>
        <v>0</v>
      </c>
    </row>
    <row r="153" spans="1:16384" x14ac:dyDescent="0.25">
      <c r="A153" s="5" t="s">
        <v>703</v>
      </c>
      <c r="B153" s="16">
        <v>50299080</v>
      </c>
      <c r="C153" s="19">
        <v>815353.45</v>
      </c>
      <c r="D153" s="19">
        <v>815353.45</v>
      </c>
      <c r="E153" s="19">
        <v>815353.45</v>
      </c>
      <c r="F153" s="19">
        <f t="shared" si="14"/>
        <v>0</v>
      </c>
      <c r="G153" s="19">
        <f t="shared" si="15"/>
        <v>0</v>
      </c>
    </row>
    <row r="154" spans="1:16384" x14ac:dyDescent="0.25">
      <c r="A154" s="5" t="s">
        <v>704</v>
      </c>
      <c r="B154" s="16"/>
    </row>
    <row r="155" spans="1:16384" x14ac:dyDescent="0.25">
      <c r="A155" s="5" t="s">
        <v>717</v>
      </c>
      <c r="B155" s="16">
        <v>50299080</v>
      </c>
      <c r="C155" s="19">
        <v>10752738.109999999</v>
      </c>
      <c r="D155" s="19">
        <v>10752738.109999999</v>
      </c>
      <c r="E155" s="19">
        <v>10752738.109999999</v>
      </c>
      <c r="F155" s="19">
        <f t="shared" ref="F155:G157" si="18">C155-D155</f>
        <v>0</v>
      </c>
      <c r="G155" s="19">
        <f t="shared" si="18"/>
        <v>0</v>
      </c>
    </row>
    <row r="156" spans="1:16384" x14ac:dyDescent="0.25">
      <c r="A156" s="5" t="s">
        <v>718</v>
      </c>
      <c r="B156" s="16">
        <v>50299080</v>
      </c>
      <c r="C156" s="19">
        <v>4058469.73</v>
      </c>
      <c r="D156" s="19">
        <v>4058469.73</v>
      </c>
      <c r="E156" s="19">
        <v>4058469.73</v>
      </c>
      <c r="F156" s="19">
        <f t="shared" si="18"/>
        <v>0</v>
      </c>
      <c r="G156" s="19">
        <f t="shared" si="18"/>
        <v>0</v>
      </c>
    </row>
    <row r="157" spans="1:16384" x14ac:dyDescent="0.25">
      <c r="A157" s="5" t="s">
        <v>719</v>
      </c>
      <c r="B157" s="16">
        <v>50299080</v>
      </c>
      <c r="C157" s="19">
        <v>488713.4</v>
      </c>
      <c r="D157" s="19">
        <v>488713.4</v>
      </c>
      <c r="E157" s="19">
        <v>488713.4</v>
      </c>
      <c r="F157" s="19">
        <f t="shared" si="18"/>
        <v>0</v>
      </c>
      <c r="G157" s="19">
        <f t="shared" si="18"/>
        <v>0</v>
      </c>
    </row>
    <row r="158" spans="1:16384" x14ac:dyDescent="0.25">
      <c r="A158" s="35" t="s">
        <v>705</v>
      </c>
      <c r="B158" s="33"/>
      <c r="C158" s="33"/>
      <c r="D158" s="33"/>
    </row>
    <row r="159" spans="1:16384" x14ac:dyDescent="0.25">
      <c r="A159" s="36" t="s">
        <v>706</v>
      </c>
      <c r="B159" s="33"/>
      <c r="C159" s="33"/>
      <c r="D159" s="33"/>
    </row>
    <row r="160" spans="1:16384" x14ac:dyDescent="0.25">
      <c r="A160" s="5" t="s">
        <v>720</v>
      </c>
      <c r="B160" s="16">
        <v>50299080</v>
      </c>
      <c r="C160" s="19">
        <v>20055000</v>
      </c>
      <c r="D160" s="19">
        <v>20055000</v>
      </c>
      <c r="E160" s="19">
        <v>20055000</v>
      </c>
      <c r="F160" s="19">
        <f t="shared" ref="F160:G166" si="19">C160-D160</f>
        <v>0</v>
      </c>
      <c r="G160" s="19">
        <f t="shared" si="19"/>
        <v>0</v>
      </c>
    </row>
    <row r="161" spans="1:7" x14ac:dyDescent="0.25">
      <c r="A161" s="5" t="s">
        <v>726</v>
      </c>
      <c r="B161" s="16">
        <v>50299080</v>
      </c>
      <c r="C161" s="19">
        <f>1000000-101206</f>
        <v>898794</v>
      </c>
      <c r="D161" s="19">
        <v>898794</v>
      </c>
      <c r="E161" s="19">
        <v>898794</v>
      </c>
      <c r="F161" s="19">
        <f t="shared" si="19"/>
        <v>0</v>
      </c>
      <c r="G161" s="19">
        <f t="shared" si="19"/>
        <v>0</v>
      </c>
    </row>
    <row r="162" spans="1:7" x14ac:dyDescent="0.25">
      <c r="A162" s="5" t="s">
        <v>721</v>
      </c>
      <c r="B162" s="16">
        <v>50299080</v>
      </c>
      <c r="C162" s="19">
        <v>6716000</v>
      </c>
      <c r="D162" s="19">
        <v>6716000</v>
      </c>
      <c r="E162" s="19">
        <v>6716000</v>
      </c>
      <c r="F162" s="19">
        <f t="shared" si="19"/>
        <v>0</v>
      </c>
      <c r="G162" s="19">
        <f t="shared" si="19"/>
        <v>0</v>
      </c>
    </row>
    <row r="163" spans="1:7" x14ac:dyDescent="0.25">
      <c r="A163" s="5" t="s">
        <v>722</v>
      </c>
      <c r="B163" s="16">
        <v>50299080</v>
      </c>
      <c r="C163" s="19">
        <v>9440000</v>
      </c>
      <c r="D163" s="19">
        <v>9440000</v>
      </c>
      <c r="E163" s="19">
        <v>9432200</v>
      </c>
      <c r="F163" s="19">
        <f t="shared" si="19"/>
        <v>0</v>
      </c>
      <c r="G163" s="19">
        <f t="shared" si="19"/>
        <v>7800</v>
      </c>
    </row>
    <row r="164" spans="1:7" x14ac:dyDescent="0.25">
      <c r="A164" s="5" t="s">
        <v>723</v>
      </c>
      <c r="B164" s="16">
        <v>50299080</v>
      </c>
      <c r="C164" s="19">
        <f>2079364.15+1386000</f>
        <v>3465364.15</v>
      </c>
      <c r="D164" s="19">
        <v>3465364.15</v>
      </c>
      <c r="E164" s="19">
        <f>2079364.15+1386000</f>
        <v>3465364.15</v>
      </c>
      <c r="F164" s="19">
        <f t="shared" si="19"/>
        <v>0</v>
      </c>
      <c r="G164" s="19">
        <f t="shared" si="19"/>
        <v>0</v>
      </c>
    </row>
    <row r="165" spans="1:7" x14ac:dyDescent="0.25">
      <c r="A165" s="5" t="s">
        <v>724</v>
      </c>
      <c r="B165" s="16">
        <v>50299080</v>
      </c>
      <c r="C165" s="19">
        <f>1320000-344635</f>
        <v>975365</v>
      </c>
      <c r="D165" s="19">
        <v>975365</v>
      </c>
      <c r="E165" s="19">
        <v>975365</v>
      </c>
      <c r="F165" s="19">
        <f t="shared" si="19"/>
        <v>0</v>
      </c>
      <c r="G165" s="19">
        <f t="shared" si="19"/>
        <v>0</v>
      </c>
    </row>
    <row r="166" spans="1:7" x14ac:dyDescent="0.25">
      <c r="A166" s="5" t="s">
        <v>725</v>
      </c>
      <c r="B166" s="16">
        <v>50299080</v>
      </c>
      <c r="C166" s="19">
        <f>4905188-68385.82</f>
        <v>4836802.18</v>
      </c>
      <c r="D166" s="19">
        <v>4836802.18</v>
      </c>
      <c r="E166" s="19">
        <v>4824498.3499999996</v>
      </c>
      <c r="F166" s="19">
        <f t="shared" si="19"/>
        <v>0</v>
      </c>
      <c r="G166" s="19">
        <f t="shared" si="19"/>
        <v>12303.830000000075</v>
      </c>
    </row>
    <row r="167" spans="1:7" x14ac:dyDescent="0.25">
      <c r="A167" s="5" t="s">
        <v>707</v>
      </c>
    </row>
    <row r="168" spans="1:7" x14ac:dyDescent="0.25">
      <c r="A168" s="5" t="s">
        <v>727</v>
      </c>
      <c r="B168" s="16">
        <v>50299080</v>
      </c>
      <c r="C168" s="19">
        <v>8685962</v>
      </c>
      <c r="D168" s="19">
        <v>8685962</v>
      </c>
      <c r="E168" s="19">
        <v>8685021.8599999994</v>
      </c>
      <c r="F168" s="19">
        <f>C168-D168</f>
        <v>0</v>
      </c>
      <c r="G168" s="19">
        <f>D168-E168</f>
        <v>940.14000000059605</v>
      </c>
    </row>
    <row r="169" spans="1:7" x14ac:dyDescent="0.25">
      <c r="A169" s="5" t="s">
        <v>728</v>
      </c>
      <c r="B169" s="16">
        <v>50299080</v>
      </c>
      <c r="C169" s="19">
        <v>1000000</v>
      </c>
      <c r="D169" s="19">
        <v>1000000</v>
      </c>
      <c r="E169" s="19">
        <v>1000000</v>
      </c>
      <c r="F169" s="19">
        <f>C169-D169</f>
        <v>0</v>
      </c>
      <c r="G169" s="19">
        <f>D169-E169</f>
        <v>0</v>
      </c>
    </row>
    <row r="170" spans="1:7" x14ac:dyDescent="0.25">
      <c r="A170" s="5" t="s">
        <v>708</v>
      </c>
    </row>
    <row r="171" spans="1:7" x14ac:dyDescent="0.25">
      <c r="A171" s="5" t="s">
        <v>729</v>
      </c>
      <c r="B171" s="16">
        <v>50299080</v>
      </c>
      <c r="C171" s="19">
        <v>9281148.3599999994</v>
      </c>
      <c r="D171" s="19">
        <v>9281148.3599999994</v>
      </c>
      <c r="E171" s="19">
        <v>9281148.3599999994</v>
      </c>
      <c r="F171" s="19">
        <f t="shared" si="14"/>
        <v>0</v>
      </c>
      <c r="G171" s="19">
        <f t="shared" si="15"/>
        <v>0</v>
      </c>
    </row>
    <row r="172" spans="1:7" x14ac:dyDescent="0.25">
      <c r="A172" s="5" t="s">
        <v>730</v>
      </c>
      <c r="B172" s="16">
        <v>50299080</v>
      </c>
      <c r="C172" s="19">
        <f>13882500-391727.42</f>
        <v>13490772.58</v>
      </c>
      <c r="D172" s="19">
        <v>13490772.58</v>
      </c>
      <c r="E172" s="19">
        <v>13490772.58</v>
      </c>
      <c r="F172" s="19">
        <f>C172-D172</f>
        <v>0</v>
      </c>
      <c r="G172" s="19">
        <f>D172-E172</f>
        <v>0</v>
      </c>
    </row>
    <row r="173" spans="1:7" x14ac:dyDescent="0.25">
      <c r="A173" s="5" t="s">
        <v>709</v>
      </c>
      <c r="B173" s="16"/>
    </row>
    <row r="174" spans="1:7" x14ac:dyDescent="0.25">
      <c r="A174" s="5" t="s">
        <v>731</v>
      </c>
      <c r="B174" s="16">
        <v>50299080</v>
      </c>
      <c r="C174" s="19">
        <v>939867</v>
      </c>
      <c r="D174" s="19">
        <v>939867</v>
      </c>
      <c r="E174" s="19">
        <v>939867</v>
      </c>
      <c r="F174" s="19">
        <f>C174-D174</f>
        <v>0</v>
      </c>
      <c r="G174" s="19">
        <f>D174-E174</f>
        <v>0</v>
      </c>
    </row>
    <row r="175" spans="1:7" x14ac:dyDescent="0.25">
      <c r="A175" s="5" t="s">
        <v>710</v>
      </c>
      <c r="B175" s="16"/>
    </row>
    <row r="176" spans="1:7" x14ac:dyDescent="0.25">
      <c r="A176" s="5" t="s">
        <v>732</v>
      </c>
      <c r="B176" s="16">
        <v>50299080</v>
      </c>
      <c r="C176" s="19">
        <v>453950</v>
      </c>
      <c r="D176" s="19">
        <v>453950</v>
      </c>
      <c r="E176" s="19">
        <v>453950</v>
      </c>
      <c r="F176" s="19">
        <f>C176-D176</f>
        <v>0</v>
      </c>
      <c r="G176" s="19">
        <f>D176-E176</f>
        <v>0</v>
      </c>
    </row>
    <row r="177" spans="1:13" x14ac:dyDescent="0.25">
      <c r="A177" s="5" t="s">
        <v>711</v>
      </c>
      <c r="B177" s="16"/>
    </row>
    <row r="178" spans="1:13" x14ac:dyDescent="0.25">
      <c r="A178" s="5" t="s">
        <v>733</v>
      </c>
      <c r="B178" s="16">
        <v>50299080</v>
      </c>
      <c r="C178" s="19">
        <v>17000000</v>
      </c>
      <c r="D178" s="19">
        <v>17000000</v>
      </c>
      <c r="E178" s="19">
        <v>16969932</v>
      </c>
      <c r="F178" s="19">
        <f>C178-D178</f>
        <v>0</v>
      </c>
      <c r="G178" s="19">
        <f>D178-E178</f>
        <v>30068</v>
      </c>
    </row>
    <row r="179" spans="1:13" x14ac:dyDescent="0.25">
      <c r="A179" s="5" t="s">
        <v>712</v>
      </c>
      <c r="B179" s="16"/>
    </row>
    <row r="180" spans="1:13" x14ac:dyDescent="0.25">
      <c r="A180" s="5" t="s">
        <v>734</v>
      </c>
      <c r="B180" s="16">
        <v>50299080</v>
      </c>
      <c r="C180" s="19">
        <f>2032867.22-480045.76</f>
        <v>1552821.46</v>
      </c>
      <c r="D180" s="19">
        <v>1552821.46</v>
      </c>
      <c r="E180" s="19">
        <v>1552821.46</v>
      </c>
      <c r="F180" s="19">
        <f t="shared" ref="F180:G185" si="20">C180-D180</f>
        <v>0</v>
      </c>
      <c r="G180" s="19">
        <f t="shared" si="20"/>
        <v>0</v>
      </c>
    </row>
    <row r="181" spans="1:13" x14ac:dyDescent="0.25">
      <c r="A181" s="5" t="s">
        <v>735</v>
      </c>
      <c r="B181" s="16">
        <v>50299080</v>
      </c>
      <c r="C181" s="19">
        <v>2607432.8199999998</v>
      </c>
      <c r="D181" s="19">
        <v>2607432.8199999998</v>
      </c>
      <c r="E181" s="19">
        <v>2607432.8199999998</v>
      </c>
      <c r="F181" s="19">
        <f t="shared" si="20"/>
        <v>0</v>
      </c>
      <c r="G181" s="19">
        <f t="shared" si="20"/>
        <v>0</v>
      </c>
    </row>
    <row r="182" spans="1:13" x14ac:dyDescent="0.25">
      <c r="A182" s="5" t="s">
        <v>736</v>
      </c>
      <c r="B182" s="16">
        <v>50299080</v>
      </c>
      <c r="C182" s="19">
        <v>3766000</v>
      </c>
      <c r="D182" s="19">
        <v>3766000</v>
      </c>
      <c r="E182" s="19">
        <v>3727100</v>
      </c>
      <c r="F182" s="19">
        <f t="shared" si="20"/>
        <v>0</v>
      </c>
      <c r="G182" s="19">
        <f t="shared" si="20"/>
        <v>38900</v>
      </c>
    </row>
    <row r="183" spans="1:13" x14ac:dyDescent="0.25">
      <c r="A183" s="5" t="s">
        <v>737</v>
      </c>
      <c r="B183" s="16">
        <v>50299080</v>
      </c>
      <c r="C183" s="19">
        <v>8475000</v>
      </c>
      <c r="D183" s="19">
        <v>8475000</v>
      </c>
      <c r="E183" s="19">
        <v>8462855</v>
      </c>
      <c r="F183" s="19">
        <f t="shared" si="20"/>
        <v>0</v>
      </c>
      <c r="G183" s="19">
        <f t="shared" si="20"/>
        <v>12145</v>
      </c>
    </row>
    <row r="184" spans="1:13" x14ac:dyDescent="0.25">
      <c r="A184" s="5" t="s">
        <v>738</v>
      </c>
      <c r="B184" s="16">
        <v>50299080</v>
      </c>
      <c r="C184" s="19">
        <v>12647939</v>
      </c>
      <c r="D184" s="19">
        <v>12647939</v>
      </c>
      <c r="E184" s="19">
        <v>12647939</v>
      </c>
      <c r="F184" s="19">
        <f t="shared" si="20"/>
        <v>0</v>
      </c>
      <c r="G184" s="19">
        <f t="shared" si="20"/>
        <v>0</v>
      </c>
    </row>
    <row r="185" spans="1:13" ht="14.25" customHeight="1" x14ac:dyDescent="0.25">
      <c r="A185" s="5" t="s">
        <v>739</v>
      </c>
      <c r="B185" s="16">
        <v>50299080</v>
      </c>
      <c r="C185" s="19">
        <v>19521600</v>
      </c>
      <c r="D185" s="19">
        <v>19521600</v>
      </c>
      <c r="E185" s="19">
        <v>19521600</v>
      </c>
      <c r="F185" s="19">
        <f t="shared" si="20"/>
        <v>0</v>
      </c>
      <c r="G185" s="19">
        <f t="shared" si="20"/>
        <v>0</v>
      </c>
    </row>
    <row r="186" spans="1:13" x14ac:dyDescent="0.25">
      <c r="A186" s="5" t="s">
        <v>740</v>
      </c>
      <c r="B186" s="16">
        <v>50299080</v>
      </c>
      <c r="C186" s="19">
        <v>2886580.77</v>
      </c>
      <c r="D186" s="19">
        <v>2886580.77</v>
      </c>
      <c r="E186" s="19">
        <v>2886580.77</v>
      </c>
      <c r="F186" s="19">
        <f t="shared" si="14"/>
        <v>0</v>
      </c>
      <c r="G186" s="19">
        <f t="shared" si="15"/>
        <v>0</v>
      </c>
    </row>
    <row r="187" spans="1:13" x14ac:dyDescent="0.25">
      <c r="A187" s="5" t="s">
        <v>741</v>
      </c>
      <c r="B187" s="16">
        <v>50299080</v>
      </c>
      <c r="C187" s="19">
        <v>5050000</v>
      </c>
      <c r="D187" s="19">
        <v>5050000</v>
      </c>
      <c r="E187" s="19">
        <v>5040378</v>
      </c>
      <c r="F187" s="19">
        <v>0</v>
      </c>
      <c r="G187" s="19">
        <v>9622</v>
      </c>
    </row>
    <row r="188" spans="1:13" x14ac:dyDescent="0.25">
      <c r="B188" s="16"/>
    </row>
    <row r="189" spans="1:13" s="17" customFormat="1" x14ac:dyDescent="0.25">
      <c r="A189" s="17" t="s">
        <v>98</v>
      </c>
      <c r="B189" s="15" t="s">
        <v>8</v>
      </c>
      <c r="C189" s="20">
        <v>6500000</v>
      </c>
      <c r="D189" s="20">
        <v>6450000</v>
      </c>
      <c r="E189" s="20">
        <v>5648763.5700000003</v>
      </c>
      <c r="F189" s="20">
        <f t="shared" si="14"/>
        <v>50000</v>
      </c>
      <c r="G189" s="20">
        <f t="shared" si="15"/>
        <v>801236.4299999997</v>
      </c>
      <c r="I189" s="22"/>
      <c r="J189" s="22"/>
      <c r="K189" s="22"/>
      <c r="L189" s="22"/>
      <c r="M189" s="22"/>
    </row>
    <row r="190" spans="1:13" s="17" customFormat="1" x14ac:dyDescent="0.25">
      <c r="A190" s="17" t="s">
        <v>99</v>
      </c>
      <c r="B190" s="15" t="s">
        <v>8</v>
      </c>
      <c r="C190" s="22"/>
      <c r="D190" s="22"/>
      <c r="E190" s="22"/>
      <c r="F190" s="22"/>
      <c r="G190" s="22"/>
      <c r="I190" s="22"/>
      <c r="J190" s="22"/>
      <c r="K190" s="22"/>
      <c r="L190" s="22"/>
      <c r="M190" s="22"/>
    </row>
    <row r="191" spans="1:13" x14ac:dyDescent="0.25">
      <c r="A191" s="5" t="s">
        <v>100</v>
      </c>
      <c r="B191" s="16">
        <v>50299080</v>
      </c>
      <c r="C191" s="19">
        <v>40000</v>
      </c>
      <c r="D191" s="19">
        <v>40000</v>
      </c>
      <c r="E191" s="19">
        <v>23812</v>
      </c>
      <c r="F191" s="19">
        <f t="shared" si="14"/>
        <v>0</v>
      </c>
      <c r="G191" s="19">
        <f t="shared" si="15"/>
        <v>16188</v>
      </c>
    </row>
    <row r="192" spans="1:13" x14ac:dyDescent="0.25">
      <c r="A192" s="5" t="s">
        <v>101</v>
      </c>
      <c r="B192" s="16">
        <v>50299080</v>
      </c>
      <c r="C192" s="19">
        <v>510000</v>
      </c>
      <c r="D192" s="19">
        <v>510000</v>
      </c>
      <c r="E192" s="19">
        <v>478773</v>
      </c>
      <c r="F192" s="19">
        <f t="shared" si="14"/>
        <v>0</v>
      </c>
      <c r="G192" s="19">
        <f t="shared" si="15"/>
        <v>31227</v>
      </c>
    </row>
    <row r="193" spans="1:13" x14ac:dyDescent="0.25">
      <c r="A193" s="5" t="s">
        <v>642</v>
      </c>
      <c r="B193" s="16">
        <v>50299080</v>
      </c>
      <c r="C193" s="19">
        <v>190000</v>
      </c>
      <c r="D193" s="19">
        <v>190000</v>
      </c>
      <c r="E193" s="19">
        <v>113038.19</v>
      </c>
      <c r="F193" s="19">
        <f t="shared" si="14"/>
        <v>0</v>
      </c>
      <c r="G193" s="19">
        <f t="shared" si="15"/>
        <v>76961.81</v>
      </c>
    </row>
    <row r="194" spans="1:13" x14ac:dyDescent="0.25">
      <c r="A194" s="5" t="s">
        <v>102</v>
      </c>
      <c r="B194" s="16">
        <v>50299080</v>
      </c>
      <c r="C194" s="19">
        <v>305000</v>
      </c>
      <c r="D194" s="19">
        <v>305000</v>
      </c>
      <c r="E194" s="19">
        <v>293341</v>
      </c>
      <c r="F194" s="19">
        <f t="shared" si="14"/>
        <v>0</v>
      </c>
      <c r="G194" s="19">
        <f t="shared" si="15"/>
        <v>11659</v>
      </c>
    </row>
    <row r="195" spans="1:13" x14ac:dyDescent="0.25">
      <c r="A195" s="5" t="s">
        <v>643</v>
      </c>
      <c r="B195" s="16">
        <v>50299080</v>
      </c>
      <c r="C195" s="19">
        <v>320000</v>
      </c>
      <c r="D195" s="19">
        <v>320000</v>
      </c>
      <c r="E195" s="19">
        <v>300162</v>
      </c>
      <c r="F195" s="19">
        <f t="shared" si="14"/>
        <v>0</v>
      </c>
      <c r="G195" s="19">
        <f t="shared" si="15"/>
        <v>19838</v>
      </c>
    </row>
    <row r="196" spans="1:13" x14ac:dyDescent="0.25">
      <c r="A196" s="5" t="s">
        <v>103</v>
      </c>
      <c r="B196" s="16">
        <v>50299080</v>
      </c>
      <c r="C196" s="19">
        <v>1150000</v>
      </c>
      <c r="D196" s="19">
        <v>1150000</v>
      </c>
      <c r="E196" s="19">
        <v>1073373</v>
      </c>
      <c r="F196" s="19">
        <f t="shared" si="14"/>
        <v>0</v>
      </c>
      <c r="G196" s="19">
        <f t="shared" si="15"/>
        <v>76627</v>
      </c>
    </row>
    <row r="197" spans="1:13" x14ac:dyDescent="0.25">
      <c r="A197" s="5" t="s">
        <v>104</v>
      </c>
      <c r="B197" s="16">
        <v>50299080</v>
      </c>
      <c r="C197" s="19">
        <v>2000000</v>
      </c>
      <c r="D197" s="19">
        <v>2000000</v>
      </c>
      <c r="E197" s="19">
        <v>1889264</v>
      </c>
      <c r="F197" s="19">
        <f t="shared" si="14"/>
        <v>0</v>
      </c>
      <c r="G197" s="19">
        <f t="shared" si="15"/>
        <v>110736</v>
      </c>
    </row>
    <row r="198" spans="1:13" x14ac:dyDescent="0.25">
      <c r="A198" s="5" t="s">
        <v>640</v>
      </c>
      <c r="B198" s="16">
        <v>50299080</v>
      </c>
      <c r="C198" s="19">
        <v>505000</v>
      </c>
      <c r="D198" s="19">
        <v>505000</v>
      </c>
      <c r="E198" s="19">
        <v>479979</v>
      </c>
      <c r="F198" s="19">
        <f t="shared" si="14"/>
        <v>0</v>
      </c>
      <c r="G198" s="19">
        <f t="shared" si="15"/>
        <v>25021</v>
      </c>
    </row>
    <row r="199" spans="1:13" x14ac:dyDescent="0.25">
      <c r="A199" s="5" t="s">
        <v>641</v>
      </c>
      <c r="B199" s="16">
        <v>50299080</v>
      </c>
      <c r="C199" s="19">
        <v>345000</v>
      </c>
      <c r="D199" s="19">
        <v>345000</v>
      </c>
      <c r="E199" s="19">
        <v>328196</v>
      </c>
      <c r="F199" s="19">
        <f t="shared" si="14"/>
        <v>0</v>
      </c>
      <c r="G199" s="19">
        <f t="shared" si="15"/>
        <v>16804</v>
      </c>
    </row>
    <row r="200" spans="1:13" x14ac:dyDescent="0.25">
      <c r="A200" s="5" t="s">
        <v>105</v>
      </c>
      <c r="B200" s="16">
        <v>50299080</v>
      </c>
      <c r="C200" s="19">
        <v>500000</v>
      </c>
      <c r="D200" s="19">
        <v>500000</v>
      </c>
      <c r="E200" s="19">
        <v>238144.5</v>
      </c>
      <c r="F200" s="19">
        <f t="shared" si="14"/>
        <v>0</v>
      </c>
      <c r="G200" s="19">
        <f t="shared" si="15"/>
        <v>261855.5</v>
      </c>
    </row>
    <row r="201" spans="1:13" x14ac:dyDescent="0.25">
      <c r="A201" s="5" t="s">
        <v>742</v>
      </c>
      <c r="B201" s="16">
        <v>50299080</v>
      </c>
      <c r="C201" s="19">
        <v>50000</v>
      </c>
      <c r="D201" s="19">
        <v>0</v>
      </c>
      <c r="E201" s="19">
        <v>0</v>
      </c>
      <c r="F201" s="19">
        <f t="shared" si="14"/>
        <v>50000</v>
      </c>
      <c r="G201" s="19">
        <f t="shared" si="15"/>
        <v>0</v>
      </c>
    </row>
    <row r="202" spans="1:13" x14ac:dyDescent="0.25">
      <c r="A202" s="5" t="s">
        <v>644</v>
      </c>
      <c r="B202" s="16">
        <v>50299080</v>
      </c>
      <c r="C202" s="19">
        <v>130000</v>
      </c>
      <c r="D202" s="19">
        <v>130000</v>
      </c>
      <c r="E202" s="19">
        <v>92186</v>
      </c>
      <c r="F202" s="19">
        <f t="shared" ref="F202:F244" si="21">C202-D202</f>
        <v>0</v>
      </c>
      <c r="G202" s="19">
        <f t="shared" ref="G202:G244" si="22">D202-E202</f>
        <v>37814</v>
      </c>
    </row>
    <row r="203" spans="1:13" x14ac:dyDescent="0.25">
      <c r="A203" s="5" t="s">
        <v>645</v>
      </c>
      <c r="B203" s="16">
        <v>50299080</v>
      </c>
      <c r="C203" s="19">
        <v>305000</v>
      </c>
      <c r="D203" s="19">
        <v>305000</v>
      </c>
      <c r="E203" s="19">
        <v>194678.88</v>
      </c>
      <c r="F203" s="19">
        <f t="shared" si="21"/>
        <v>0</v>
      </c>
      <c r="G203" s="19">
        <f t="shared" si="22"/>
        <v>110321.12</v>
      </c>
    </row>
    <row r="204" spans="1:13" x14ac:dyDescent="0.25">
      <c r="A204" s="5" t="s">
        <v>646</v>
      </c>
      <c r="B204" s="16">
        <v>50299080</v>
      </c>
      <c r="C204" s="19">
        <v>150000</v>
      </c>
      <c r="D204" s="19">
        <v>150000</v>
      </c>
      <c r="E204" s="19">
        <v>143816</v>
      </c>
      <c r="F204" s="19">
        <f t="shared" si="21"/>
        <v>0</v>
      </c>
      <c r="G204" s="19">
        <f t="shared" si="22"/>
        <v>6184</v>
      </c>
    </row>
    <row r="205" spans="1:13" x14ac:dyDescent="0.25">
      <c r="B205" s="16"/>
    </row>
    <row r="206" spans="1:13" s="17" customFormat="1" x14ac:dyDescent="0.25">
      <c r="A206" s="17" t="s">
        <v>106</v>
      </c>
      <c r="B206" s="15" t="s">
        <v>8</v>
      </c>
      <c r="C206" s="20">
        <v>21627</v>
      </c>
      <c r="D206" s="20">
        <v>21627</v>
      </c>
      <c r="E206" s="20">
        <v>6000</v>
      </c>
      <c r="F206" s="20">
        <f t="shared" si="21"/>
        <v>0</v>
      </c>
      <c r="G206" s="20">
        <f t="shared" si="22"/>
        <v>15627</v>
      </c>
      <c r="I206" s="22"/>
      <c r="J206" s="22"/>
      <c r="K206" s="22"/>
      <c r="L206" s="22"/>
      <c r="M206" s="22"/>
    </row>
    <row r="207" spans="1:13" s="17" customFormat="1" x14ac:dyDescent="0.25">
      <c r="A207" s="17" t="s">
        <v>107</v>
      </c>
      <c r="B207" s="15" t="s">
        <v>8</v>
      </c>
      <c r="C207" s="22"/>
      <c r="D207" s="22"/>
      <c r="E207" s="22"/>
      <c r="F207" s="22"/>
      <c r="G207" s="22"/>
      <c r="I207" s="22"/>
      <c r="J207" s="22"/>
      <c r="K207" s="22"/>
      <c r="L207" s="22"/>
      <c r="M207" s="22"/>
    </row>
    <row r="208" spans="1:13" x14ac:dyDescent="0.25">
      <c r="A208" s="5" t="s">
        <v>66</v>
      </c>
      <c r="B208" s="16">
        <v>50202010</v>
      </c>
      <c r="C208" s="19">
        <v>15627</v>
      </c>
      <c r="D208" s="19">
        <v>15627</v>
      </c>
      <c r="E208" s="19">
        <v>0</v>
      </c>
      <c r="F208" s="19">
        <f t="shared" si="21"/>
        <v>0</v>
      </c>
      <c r="G208" s="19">
        <f t="shared" si="22"/>
        <v>15627</v>
      </c>
    </row>
    <row r="209" spans="1:13" x14ac:dyDescent="0.25">
      <c r="A209" s="5" t="s">
        <v>70</v>
      </c>
      <c r="B209" s="16">
        <v>50211990</v>
      </c>
      <c r="C209" s="19">
        <v>6000</v>
      </c>
      <c r="D209" s="19">
        <v>6000</v>
      </c>
      <c r="E209" s="19">
        <v>6000</v>
      </c>
      <c r="F209" s="19">
        <f t="shared" si="21"/>
        <v>0</v>
      </c>
      <c r="G209" s="19">
        <f t="shared" si="22"/>
        <v>0</v>
      </c>
    </row>
    <row r="210" spans="1:13" x14ac:dyDescent="0.25">
      <c r="B210" s="16"/>
    </row>
    <row r="211" spans="1:13" s="17" customFormat="1" x14ac:dyDescent="0.25">
      <c r="A211" s="17" t="s">
        <v>108</v>
      </c>
      <c r="B211" s="15" t="s">
        <v>8</v>
      </c>
      <c r="C211" s="20">
        <v>21661254.66</v>
      </c>
      <c r="D211" s="20">
        <v>21661254.66</v>
      </c>
      <c r="E211" s="20">
        <v>21661254.66</v>
      </c>
      <c r="F211" s="20">
        <f t="shared" si="21"/>
        <v>0</v>
      </c>
      <c r="G211" s="20">
        <f t="shared" si="22"/>
        <v>0</v>
      </c>
      <c r="I211" s="22"/>
      <c r="J211" s="22"/>
      <c r="K211" s="22"/>
      <c r="L211" s="22"/>
      <c r="M211" s="22"/>
    </row>
    <row r="212" spans="1:13" x14ac:dyDescent="0.25">
      <c r="A212" s="5" t="s">
        <v>67</v>
      </c>
      <c r="B212" s="16">
        <v>50203010</v>
      </c>
      <c r="C212" s="19">
        <v>187151</v>
      </c>
      <c r="D212" s="19">
        <v>187151</v>
      </c>
      <c r="E212" s="19">
        <v>187151</v>
      </c>
      <c r="F212" s="19">
        <f t="shared" si="21"/>
        <v>0</v>
      </c>
      <c r="G212" s="19">
        <f t="shared" si="22"/>
        <v>0</v>
      </c>
    </row>
    <row r="213" spans="1:13" x14ac:dyDescent="0.25">
      <c r="A213" s="5" t="s">
        <v>69</v>
      </c>
      <c r="B213" s="16">
        <v>50203990</v>
      </c>
      <c r="C213" s="19">
        <v>4681300.8099999996</v>
      </c>
      <c r="D213" s="19">
        <v>4681300.8099999996</v>
      </c>
      <c r="E213" s="19">
        <v>4681300.8099999996</v>
      </c>
      <c r="F213" s="19">
        <f t="shared" si="21"/>
        <v>0</v>
      </c>
      <c r="G213" s="19">
        <f t="shared" si="22"/>
        <v>0</v>
      </c>
    </row>
    <row r="214" spans="1:13" x14ac:dyDescent="0.25">
      <c r="A214" s="5" t="s">
        <v>109</v>
      </c>
      <c r="B214" s="16">
        <v>50206020</v>
      </c>
      <c r="C214" s="19">
        <v>5524000</v>
      </c>
      <c r="D214" s="19">
        <v>5524000</v>
      </c>
      <c r="E214" s="19">
        <v>5524000</v>
      </c>
      <c r="F214" s="19">
        <f t="shared" si="21"/>
        <v>0</v>
      </c>
      <c r="G214" s="19">
        <f t="shared" si="22"/>
        <v>0</v>
      </c>
    </row>
    <row r="215" spans="1:13" x14ac:dyDescent="0.25">
      <c r="A215" s="5" t="s">
        <v>70</v>
      </c>
      <c r="B215" s="16">
        <v>50211990</v>
      </c>
      <c r="C215" s="19">
        <v>1181342.8500000001</v>
      </c>
      <c r="D215" s="19">
        <v>1181342.8500000001</v>
      </c>
      <c r="E215" s="19">
        <v>1181342.8500000001</v>
      </c>
      <c r="F215" s="19">
        <f t="shared" si="21"/>
        <v>0</v>
      </c>
      <c r="G215" s="19">
        <f t="shared" si="22"/>
        <v>0</v>
      </c>
    </row>
    <row r="216" spans="1:13" x14ac:dyDescent="0.25">
      <c r="A216" s="5" t="s">
        <v>75</v>
      </c>
      <c r="B216" s="16">
        <v>50299010</v>
      </c>
      <c r="C216" s="19">
        <v>20000</v>
      </c>
      <c r="D216" s="19">
        <v>20000</v>
      </c>
      <c r="E216" s="19">
        <v>20000</v>
      </c>
      <c r="F216" s="19">
        <f t="shared" si="21"/>
        <v>0</v>
      </c>
      <c r="G216" s="19">
        <f t="shared" si="22"/>
        <v>0</v>
      </c>
    </row>
    <row r="217" spans="1:13" x14ac:dyDescent="0.25">
      <c r="A217" s="5" t="s">
        <v>72</v>
      </c>
      <c r="B217" s="16">
        <v>50299030</v>
      </c>
      <c r="C217" s="19">
        <v>4198350</v>
      </c>
      <c r="D217" s="19">
        <v>4198350</v>
      </c>
      <c r="E217" s="19">
        <v>4198350</v>
      </c>
      <c r="F217" s="19">
        <v>0</v>
      </c>
      <c r="G217" s="19">
        <v>0</v>
      </c>
    </row>
    <row r="218" spans="1:13" x14ac:dyDescent="0.25">
      <c r="A218" s="5" t="s">
        <v>96</v>
      </c>
      <c r="B218" s="16">
        <v>50299050</v>
      </c>
      <c r="C218" s="19">
        <v>5869110</v>
      </c>
      <c r="D218" s="19">
        <v>5869110</v>
      </c>
      <c r="E218" s="19">
        <v>5869110</v>
      </c>
      <c r="F218" s="19">
        <f t="shared" si="21"/>
        <v>0</v>
      </c>
      <c r="G218" s="19">
        <f t="shared" si="22"/>
        <v>0</v>
      </c>
    </row>
    <row r="219" spans="1:13" x14ac:dyDescent="0.25">
      <c r="B219" s="16"/>
    </row>
    <row r="220" spans="1:13" s="17" customFormat="1" x14ac:dyDescent="0.25">
      <c r="A220" s="17" t="s">
        <v>110</v>
      </c>
      <c r="B220" s="15" t="s">
        <v>8</v>
      </c>
      <c r="C220" s="20">
        <v>1185447</v>
      </c>
      <c r="D220" s="20">
        <v>1185447</v>
      </c>
      <c r="E220" s="20">
        <v>1185447</v>
      </c>
      <c r="F220" s="20">
        <f t="shared" si="21"/>
        <v>0</v>
      </c>
      <c r="G220" s="20">
        <f t="shared" si="22"/>
        <v>0</v>
      </c>
      <c r="I220" s="22"/>
      <c r="J220" s="22"/>
      <c r="K220" s="22"/>
      <c r="L220" s="22"/>
      <c r="M220" s="22"/>
    </row>
    <row r="221" spans="1:13" x14ac:dyDescent="0.25">
      <c r="A221" s="5" t="s">
        <v>65</v>
      </c>
      <c r="B221" s="16">
        <v>50201010</v>
      </c>
      <c r="C221" s="19">
        <v>48000</v>
      </c>
      <c r="D221" s="19">
        <v>48000</v>
      </c>
      <c r="E221" s="19">
        <v>48000</v>
      </c>
      <c r="F221" s="19">
        <f t="shared" si="21"/>
        <v>0</v>
      </c>
      <c r="G221" s="19">
        <f t="shared" si="22"/>
        <v>0</v>
      </c>
    </row>
    <row r="222" spans="1:13" x14ac:dyDescent="0.25">
      <c r="A222" s="5" t="s">
        <v>67</v>
      </c>
      <c r="B222" s="16">
        <v>50203010</v>
      </c>
      <c r="C222" s="19">
        <v>11058</v>
      </c>
      <c r="D222" s="19">
        <v>11058</v>
      </c>
      <c r="E222" s="19">
        <v>11058</v>
      </c>
      <c r="F222" s="19">
        <f t="shared" si="21"/>
        <v>0</v>
      </c>
      <c r="G222" s="19">
        <f t="shared" si="22"/>
        <v>0</v>
      </c>
    </row>
    <row r="223" spans="1:13" x14ac:dyDescent="0.25">
      <c r="A223" s="5" t="s">
        <v>69</v>
      </c>
      <c r="B223" s="16">
        <v>50203990</v>
      </c>
      <c r="C223" s="19">
        <v>240275</v>
      </c>
      <c r="D223" s="19">
        <v>240275</v>
      </c>
      <c r="E223" s="19">
        <v>240275</v>
      </c>
      <c r="F223" s="19">
        <f t="shared" si="21"/>
        <v>0</v>
      </c>
      <c r="G223" s="19">
        <f t="shared" si="22"/>
        <v>0</v>
      </c>
    </row>
    <row r="224" spans="1:13" x14ac:dyDescent="0.25">
      <c r="A224" s="5" t="s">
        <v>85</v>
      </c>
      <c r="B224" s="16">
        <v>50205020</v>
      </c>
      <c r="C224" s="19">
        <v>12000</v>
      </c>
      <c r="D224" s="19">
        <v>12000</v>
      </c>
      <c r="E224" s="19">
        <v>12000</v>
      </c>
      <c r="F224" s="19">
        <f t="shared" si="21"/>
        <v>0</v>
      </c>
      <c r="G224" s="19">
        <f t="shared" si="22"/>
        <v>0</v>
      </c>
    </row>
    <row r="225" spans="1:13" x14ac:dyDescent="0.25">
      <c r="A225" s="5" t="s">
        <v>70</v>
      </c>
      <c r="B225" s="16">
        <v>50211990</v>
      </c>
      <c r="C225" s="19">
        <v>104600</v>
      </c>
      <c r="D225" s="19">
        <v>104600</v>
      </c>
      <c r="E225" s="19">
        <v>104600</v>
      </c>
      <c r="F225" s="19">
        <f t="shared" si="21"/>
        <v>0</v>
      </c>
      <c r="G225" s="19">
        <f t="shared" si="22"/>
        <v>0</v>
      </c>
    </row>
    <row r="226" spans="1:13" x14ac:dyDescent="0.25">
      <c r="A226" s="5" t="s">
        <v>111</v>
      </c>
      <c r="B226" s="16">
        <v>50214030</v>
      </c>
      <c r="C226" s="19">
        <v>78400</v>
      </c>
      <c r="D226" s="19">
        <v>78400</v>
      </c>
      <c r="E226" s="19">
        <v>78400</v>
      </c>
      <c r="F226" s="19">
        <f t="shared" si="21"/>
        <v>0</v>
      </c>
      <c r="G226" s="19">
        <f t="shared" si="22"/>
        <v>0</v>
      </c>
    </row>
    <row r="227" spans="1:13" x14ac:dyDescent="0.25">
      <c r="A227" s="5" t="s">
        <v>681</v>
      </c>
      <c r="B227" s="16">
        <v>50299030</v>
      </c>
      <c r="C227" s="19">
        <v>260000</v>
      </c>
      <c r="D227" s="19">
        <v>260000</v>
      </c>
      <c r="E227" s="19">
        <v>260000</v>
      </c>
      <c r="F227" s="19">
        <f t="shared" si="21"/>
        <v>0</v>
      </c>
      <c r="G227" s="19">
        <f t="shared" si="22"/>
        <v>0</v>
      </c>
    </row>
    <row r="228" spans="1:13" x14ac:dyDescent="0.25">
      <c r="A228" s="5" t="s">
        <v>112</v>
      </c>
      <c r="B228" s="16">
        <v>50299080</v>
      </c>
      <c r="C228" s="19">
        <v>126650</v>
      </c>
      <c r="D228" s="19">
        <v>126650</v>
      </c>
      <c r="E228" s="19">
        <v>126650</v>
      </c>
      <c r="F228" s="19">
        <f t="shared" si="21"/>
        <v>0</v>
      </c>
      <c r="G228" s="19">
        <f t="shared" si="22"/>
        <v>0</v>
      </c>
    </row>
    <row r="229" spans="1:13" x14ac:dyDescent="0.25">
      <c r="A229" s="5" t="s">
        <v>73</v>
      </c>
      <c r="B229" s="16">
        <v>50299080</v>
      </c>
      <c r="C229" s="19">
        <v>18838</v>
      </c>
      <c r="D229" s="19">
        <v>18838</v>
      </c>
      <c r="E229" s="19">
        <v>18838</v>
      </c>
      <c r="F229" s="19">
        <f t="shared" si="21"/>
        <v>0</v>
      </c>
      <c r="G229" s="19">
        <f t="shared" si="22"/>
        <v>0</v>
      </c>
    </row>
    <row r="230" spans="1:13" x14ac:dyDescent="0.25">
      <c r="A230" s="5" t="s">
        <v>647</v>
      </c>
      <c r="B230" s="16">
        <v>50299080</v>
      </c>
      <c r="C230" s="19">
        <v>285626</v>
      </c>
      <c r="D230" s="19">
        <v>285626</v>
      </c>
      <c r="E230" s="19">
        <v>285626</v>
      </c>
      <c r="F230" s="19">
        <f t="shared" si="21"/>
        <v>0</v>
      </c>
      <c r="G230" s="19">
        <f t="shared" si="22"/>
        <v>0</v>
      </c>
    </row>
    <row r="231" spans="1:13" x14ac:dyDescent="0.25">
      <c r="B231" s="16"/>
    </row>
    <row r="232" spans="1:13" s="17" customFormat="1" x14ac:dyDescent="0.25">
      <c r="A232" s="17" t="s">
        <v>113</v>
      </c>
      <c r="B232" s="15" t="s">
        <v>8</v>
      </c>
      <c r="C232" s="20">
        <v>1919162.52</v>
      </c>
      <c r="D232" s="20">
        <v>1919162.52</v>
      </c>
      <c r="E232" s="20">
        <v>1919162.52</v>
      </c>
      <c r="F232" s="20">
        <f t="shared" si="21"/>
        <v>0</v>
      </c>
      <c r="G232" s="20">
        <f t="shared" si="22"/>
        <v>0</v>
      </c>
      <c r="I232" s="22"/>
      <c r="J232" s="22"/>
      <c r="K232" s="22"/>
      <c r="L232" s="22"/>
      <c r="M232" s="22"/>
    </row>
    <row r="233" spans="1:13" x14ac:dyDescent="0.25">
      <c r="A233" s="5" t="s">
        <v>682</v>
      </c>
      <c r="B233" s="16">
        <v>50201010</v>
      </c>
      <c r="C233" s="19">
        <v>137512.98000000001</v>
      </c>
      <c r="D233" s="19">
        <v>137512.98000000001</v>
      </c>
      <c r="E233" s="19">
        <v>137512.98000000001</v>
      </c>
      <c r="F233" s="19">
        <f t="shared" si="21"/>
        <v>0</v>
      </c>
      <c r="G233" s="19">
        <f t="shared" si="22"/>
        <v>0</v>
      </c>
    </row>
    <row r="234" spans="1:13" x14ac:dyDescent="0.25">
      <c r="A234" s="5" t="s">
        <v>679</v>
      </c>
      <c r="B234" s="16">
        <v>50202010</v>
      </c>
      <c r="C234" s="19">
        <v>335000</v>
      </c>
      <c r="D234" s="19">
        <v>335000</v>
      </c>
      <c r="E234" s="19">
        <v>335000</v>
      </c>
      <c r="F234" s="19">
        <f t="shared" si="21"/>
        <v>0</v>
      </c>
      <c r="G234" s="19">
        <f t="shared" si="22"/>
        <v>0</v>
      </c>
    </row>
    <row r="235" spans="1:13" x14ac:dyDescent="0.25">
      <c r="A235" s="5" t="s">
        <v>683</v>
      </c>
      <c r="B235" s="16">
        <v>50203010</v>
      </c>
      <c r="C235" s="19">
        <v>25533</v>
      </c>
      <c r="D235" s="19">
        <v>25533</v>
      </c>
      <c r="E235" s="19">
        <v>25533</v>
      </c>
      <c r="F235" s="19">
        <f t="shared" si="21"/>
        <v>0</v>
      </c>
      <c r="G235" s="19">
        <f t="shared" si="22"/>
        <v>0</v>
      </c>
    </row>
    <row r="236" spans="1:13" x14ac:dyDescent="0.25">
      <c r="A236" s="5" t="s">
        <v>680</v>
      </c>
      <c r="B236" s="16">
        <v>50203990</v>
      </c>
      <c r="C236" s="19">
        <v>51250</v>
      </c>
      <c r="D236" s="19">
        <v>51250</v>
      </c>
      <c r="E236" s="19">
        <v>51250</v>
      </c>
      <c r="F236" s="19">
        <f t="shared" si="21"/>
        <v>0</v>
      </c>
      <c r="G236" s="19">
        <f t="shared" si="22"/>
        <v>0</v>
      </c>
    </row>
    <row r="237" spans="1:13" x14ac:dyDescent="0.25">
      <c r="A237" s="5" t="s">
        <v>72</v>
      </c>
      <c r="B237" s="16">
        <v>50299030</v>
      </c>
      <c r="C237" s="19">
        <v>268000</v>
      </c>
      <c r="D237" s="19">
        <v>268000</v>
      </c>
      <c r="E237" s="19">
        <v>268000</v>
      </c>
      <c r="F237" s="19">
        <f t="shared" si="21"/>
        <v>0</v>
      </c>
      <c r="G237" s="19">
        <f t="shared" si="22"/>
        <v>0</v>
      </c>
    </row>
    <row r="238" spans="1:13" x14ac:dyDescent="0.25">
      <c r="A238" s="5" t="s">
        <v>684</v>
      </c>
      <c r="B238" s="16">
        <v>50299080</v>
      </c>
      <c r="C238" s="19">
        <v>1101866.54</v>
      </c>
      <c r="D238" s="19">
        <v>1101866.54</v>
      </c>
      <c r="E238" s="19">
        <v>1101866.54</v>
      </c>
      <c r="F238" s="19">
        <f t="shared" si="21"/>
        <v>0</v>
      </c>
      <c r="G238" s="19">
        <f t="shared" si="22"/>
        <v>0</v>
      </c>
    </row>
    <row r="239" spans="1:13" x14ac:dyDescent="0.25">
      <c r="B239" s="16"/>
    </row>
    <row r="240" spans="1:13" x14ac:dyDescent="0.25">
      <c r="B240" s="16"/>
    </row>
    <row r="241" spans="1:13" s="17" customFormat="1" x14ac:dyDescent="0.25">
      <c r="A241" s="17" t="s">
        <v>114</v>
      </c>
      <c r="B241" s="15" t="s">
        <v>8</v>
      </c>
      <c r="C241" s="20">
        <v>18444.43</v>
      </c>
      <c r="D241" s="20">
        <v>18444.43</v>
      </c>
      <c r="E241" s="20">
        <v>18444.43</v>
      </c>
      <c r="F241" s="20">
        <f t="shared" si="21"/>
        <v>0</v>
      </c>
      <c r="G241" s="20">
        <f t="shared" si="22"/>
        <v>0</v>
      </c>
      <c r="I241" s="22"/>
      <c r="J241" s="22"/>
      <c r="K241" s="22"/>
      <c r="L241" s="22"/>
      <c r="M241" s="22"/>
    </row>
    <row r="242" spans="1:13" x14ac:dyDescent="0.25">
      <c r="A242" s="5" t="s">
        <v>66</v>
      </c>
      <c r="B242" s="16">
        <v>50202010</v>
      </c>
      <c r="C242" s="19">
        <v>18444.43</v>
      </c>
      <c r="D242" s="19">
        <v>18444.43</v>
      </c>
      <c r="E242" s="19">
        <v>18444.43</v>
      </c>
      <c r="F242" s="19">
        <f t="shared" si="21"/>
        <v>0</v>
      </c>
      <c r="G242" s="19">
        <f t="shared" si="22"/>
        <v>0</v>
      </c>
    </row>
    <row r="243" spans="1:13" x14ac:dyDescent="0.25">
      <c r="B243" s="16"/>
    </row>
    <row r="244" spans="1:13" s="17" customFormat="1" x14ac:dyDescent="0.25">
      <c r="A244" s="17" t="s">
        <v>115</v>
      </c>
      <c r="B244" s="15">
        <v>300</v>
      </c>
      <c r="C244" s="20">
        <v>36229909.409999996</v>
      </c>
      <c r="D244" s="20">
        <v>33329909.41</v>
      </c>
      <c r="E244" s="20">
        <v>22329758.359999999</v>
      </c>
      <c r="F244" s="20">
        <f t="shared" si="21"/>
        <v>2899999.9999999963</v>
      </c>
      <c r="G244" s="20">
        <f t="shared" si="22"/>
        <v>11000151.050000001</v>
      </c>
      <c r="I244" s="22"/>
      <c r="J244" s="22"/>
      <c r="K244" s="22"/>
      <c r="L244" s="22"/>
      <c r="M244" s="22"/>
    </row>
    <row r="245" spans="1:13" s="17" customFormat="1" x14ac:dyDescent="0.25">
      <c r="A245" s="17" t="s">
        <v>743</v>
      </c>
      <c r="B245" s="15"/>
      <c r="C245" s="37"/>
      <c r="D245" s="37"/>
      <c r="E245" s="37"/>
      <c r="F245" s="37"/>
      <c r="G245" s="37"/>
      <c r="I245" s="22"/>
      <c r="J245" s="22"/>
      <c r="K245" s="22"/>
      <c r="L245" s="22"/>
      <c r="M245" s="22"/>
    </row>
    <row r="246" spans="1:13" x14ac:dyDescent="0.25">
      <c r="A246" s="5" t="s">
        <v>116</v>
      </c>
      <c r="B246" s="16">
        <v>10701010</v>
      </c>
      <c r="C246" s="19">
        <v>1000000</v>
      </c>
      <c r="D246" s="19">
        <v>0</v>
      </c>
      <c r="E246" s="19">
        <v>0</v>
      </c>
      <c r="F246" s="19">
        <f>C246-D246</f>
        <v>1000000</v>
      </c>
      <c r="G246" s="19">
        <f>D246-E246</f>
        <v>0</v>
      </c>
    </row>
    <row r="247" spans="1:13" x14ac:dyDescent="0.25">
      <c r="A247" s="17" t="s">
        <v>750</v>
      </c>
      <c r="B247" s="16"/>
    </row>
    <row r="248" spans="1:13" x14ac:dyDescent="0.25">
      <c r="A248" s="5" t="s">
        <v>129</v>
      </c>
      <c r="B248" s="16">
        <v>10703040</v>
      </c>
      <c r="C248" s="19">
        <v>3163167.71</v>
      </c>
      <c r="D248" s="19">
        <v>3163167.71</v>
      </c>
      <c r="E248" s="19">
        <v>0</v>
      </c>
      <c r="F248" s="19">
        <f>C248-D248</f>
        <v>0</v>
      </c>
      <c r="G248" s="19">
        <f>D248-E248</f>
        <v>3163167.71</v>
      </c>
    </row>
    <row r="249" spans="1:13" x14ac:dyDescent="0.25">
      <c r="A249" s="5" t="s">
        <v>649</v>
      </c>
      <c r="B249" s="16" t="s">
        <v>8</v>
      </c>
    </row>
    <row r="250" spans="1:13" x14ac:dyDescent="0.25">
      <c r="A250" s="5" t="s">
        <v>130</v>
      </c>
      <c r="B250" s="16">
        <v>10703040</v>
      </c>
      <c r="C250" s="19">
        <v>700000</v>
      </c>
      <c r="D250" s="19">
        <v>700000</v>
      </c>
      <c r="E250" s="19">
        <v>16560.009999999998</v>
      </c>
      <c r="F250" s="19">
        <f>C250-D250</f>
        <v>0</v>
      </c>
      <c r="G250" s="19">
        <f>D250-E250</f>
        <v>683439.99</v>
      </c>
    </row>
    <row r="251" spans="1:13" x14ac:dyDescent="0.25">
      <c r="A251" s="5" t="s">
        <v>131</v>
      </c>
      <c r="B251" s="16" t="s">
        <v>8</v>
      </c>
    </row>
    <row r="252" spans="1:13" x14ac:dyDescent="0.25">
      <c r="A252" s="5" t="s">
        <v>133</v>
      </c>
      <c r="B252" s="16">
        <v>10703040</v>
      </c>
      <c r="C252" s="19">
        <v>510000</v>
      </c>
      <c r="D252" s="19">
        <v>510000</v>
      </c>
      <c r="E252" s="19">
        <v>368447.68</v>
      </c>
      <c r="F252" s="19">
        <f>C252-D252</f>
        <v>0</v>
      </c>
      <c r="G252" s="19">
        <f>D252-E252</f>
        <v>141552.32000000001</v>
      </c>
    </row>
    <row r="253" spans="1:13" x14ac:dyDescent="0.25">
      <c r="A253" s="5" t="s">
        <v>650</v>
      </c>
      <c r="B253" s="16" t="s">
        <v>8</v>
      </c>
    </row>
    <row r="254" spans="1:13" x14ac:dyDescent="0.25">
      <c r="A254" s="17" t="s">
        <v>749</v>
      </c>
      <c r="B254" s="16"/>
    </row>
    <row r="255" spans="1:13" x14ac:dyDescent="0.25">
      <c r="A255" s="5" t="s">
        <v>125</v>
      </c>
      <c r="B255" s="16">
        <v>10704010</v>
      </c>
      <c r="C255" s="19">
        <v>3482602.69</v>
      </c>
      <c r="D255" s="19">
        <v>3482602.69</v>
      </c>
      <c r="E255" s="19">
        <v>0</v>
      </c>
      <c r="F255" s="19">
        <f>C255-D255</f>
        <v>0</v>
      </c>
      <c r="G255" s="19">
        <f>D255-E255</f>
        <v>3482602.69</v>
      </c>
    </row>
    <row r="256" spans="1:13" x14ac:dyDescent="0.25">
      <c r="A256" s="5" t="s">
        <v>126</v>
      </c>
      <c r="B256" s="16" t="s">
        <v>8</v>
      </c>
    </row>
    <row r="257" spans="1:7" x14ac:dyDescent="0.25">
      <c r="A257" s="5" t="s">
        <v>127</v>
      </c>
      <c r="B257" s="16">
        <v>10704010</v>
      </c>
      <c r="C257" s="19">
        <v>3000000</v>
      </c>
      <c r="D257" s="19">
        <v>3000000</v>
      </c>
      <c r="E257" s="19">
        <v>0</v>
      </c>
      <c r="F257" s="19">
        <f>C257-D257</f>
        <v>0</v>
      </c>
      <c r="G257" s="19">
        <f>D257-E257</f>
        <v>3000000</v>
      </c>
    </row>
    <row r="258" spans="1:7" x14ac:dyDescent="0.25">
      <c r="A258" s="5" t="s">
        <v>128</v>
      </c>
      <c r="B258" s="16" t="s">
        <v>8</v>
      </c>
    </row>
    <row r="259" spans="1:7" ht="12.75" customHeight="1" x14ac:dyDescent="0.25">
      <c r="A259" s="5" t="s">
        <v>117</v>
      </c>
      <c r="B259" s="16">
        <v>10704010</v>
      </c>
      <c r="C259" s="19">
        <v>492143</v>
      </c>
      <c r="D259" s="19">
        <v>492143</v>
      </c>
      <c r="E259" s="19">
        <v>95850</v>
      </c>
      <c r="F259" s="19">
        <f t="shared" ref="F259:G261" si="23">C259-D259</f>
        <v>0</v>
      </c>
      <c r="G259" s="19">
        <f t="shared" si="23"/>
        <v>396293</v>
      </c>
    </row>
    <row r="260" spans="1:7" x14ac:dyDescent="0.25">
      <c r="A260" s="5" t="s">
        <v>132</v>
      </c>
      <c r="B260" s="16">
        <v>10704010</v>
      </c>
      <c r="C260" s="19">
        <v>3082611.01</v>
      </c>
      <c r="D260" s="19">
        <v>3082611.01</v>
      </c>
      <c r="E260" s="19">
        <v>3082611.01</v>
      </c>
      <c r="F260" s="19">
        <f t="shared" si="23"/>
        <v>0</v>
      </c>
      <c r="G260" s="19">
        <f t="shared" si="23"/>
        <v>0</v>
      </c>
    </row>
    <row r="261" spans="1:7" x14ac:dyDescent="0.25">
      <c r="A261" s="5" t="s">
        <v>134</v>
      </c>
      <c r="B261" s="16">
        <v>10704010</v>
      </c>
      <c r="C261" s="19">
        <v>4500000</v>
      </c>
      <c r="D261" s="19">
        <v>4500000</v>
      </c>
      <c r="E261" s="19">
        <v>4396904.66</v>
      </c>
      <c r="F261" s="19">
        <f t="shared" si="23"/>
        <v>0</v>
      </c>
      <c r="G261" s="19">
        <f t="shared" si="23"/>
        <v>103095.33999999985</v>
      </c>
    </row>
    <row r="262" spans="1:7" x14ac:dyDescent="0.25">
      <c r="A262" s="17" t="s">
        <v>744</v>
      </c>
      <c r="B262" s="16"/>
    </row>
    <row r="263" spans="1:7" x14ac:dyDescent="0.25">
      <c r="A263" s="5" t="s">
        <v>118</v>
      </c>
      <c r="B263" s="16">
        <v>10705020</v>
      </c>
      <c r="C263" s="19">
        <v>50000</v>
      </c>
      <c r="D263" s="19">
        <v>0</v>
      </c>
      <c r="E263" s="19">
        <v>0</v>
      </c>
      <c r="F263" s="19">
        <f>C263-D263</f>
        <v>50000</v>
      </c>
      <c r="G263" s="19">
        <f>D263-E263</f>
        <v>0</v>
      </c>
    </row>
    <row r="264" spans="1:7" x14ac:dyDescent="0.25">
      <c r="A264" s="17" t="s">
        <v>745</v>
      </c>
      <c r="B264" s="16"/>
    </row>
    <row r="265" spans="1:7" x14ac:dyDescent="0.25">
      <c r="A265" s="5" t="s">
        <v>119</v>
      </c>
      <c r="B265" s="16">
        <v>10705030</v>
      </c>
      <c r="C265" s="19">
        <v>150000</v>
      </c>
      <c r="D265" s="19">
        <v>0</v>
      </c>
      <c r="E265" s="19">
        <v>0</v>
      </c>
      <c r="F265" s="19">
        <f>C265-D265</f>
        <v>150000</v>
      </c>
      <c r="G265" s="19">
        <f>D265-E265</f>
        <v>0</v>
      </c>
    </row>
    <row r="266" spans="1:7" x14ac:dyDescent="0.25">
      <c r="A266" s="5" t="s">
        <v>120</v>
      </c>
      <c r="B266" s="16">
        <v>10705030</v>
      </c>
      <c r="C266" s="19">
        <v>4990440</v>
      </c>
      <c r="D266" s="19">
        <v>4990440</v>
      </c>
      <c r="E266" s="19">
        <v>4990440</v>
      </c>
      <c r="F266" s="19">
        <f>C266-D266</f>
        <v>0</v>
      </c>
      <c r="G266" s="19">
        <f>D266-E266</f>
        <v>0</v>
      </c>
    </row>
    <row r="267" spans="1:7" x14ac:dyDescent="0.25">
      <c r="A267" s="17" t="s">
        <v>746</v>
      </c>
      <c r="B267" s="16"/>
    </row>
    <row r="268" spans="1:7" x14ac:dyDescent="0.25">
      <c r="A268" s="5" t="s">
        <v>121</v>
      </c>
      <c r="B268" s="16">
        <v>10705070</v>
      </c>
      <c r="C268" s="19">
        <v>908945</v>
      </c>
      <c r="D268" s="19">
        <v>908945</v>
      </c>
      <c r="E268" s="19">
        <v>908945</v>
      </c>
      <c r="F268" s="19">
        <f>C268-D268</f>
        <v>0</v>
      </c>
      <c r="G268" s="19">
        <f>D268-E268</f>
        <v>0</v>
      </c>
    </row>
    <row r="269" spans="1:7" x14ac:dyDescent="0.25">
      <c r="A269" s="17" t="s">
        <v>747</v>
      </c>
      <c r="B269" s="16"/>
    </row>
    <row r="270" spans="1:7" x14ac:dyDescent="0.25">
      <c r="A270" s="5" t="s">
        <v>648</v>
      </c>
      <c r="B270" s="16">
        <v>10705990</v>
      </c>
      <c r="C270" s="19">
        <v>200000</v>
      </c>
      <c r="D270" s="19">
        <v>0</v>
      </c>
      <c r="E270" s="19">
        <v>0</v>
      </c>
      <c r="F270" s="19">
        <f>C270-D270</f>
        <v>200000</v>
      </c>
      <c r="G270" s="19">
        <f>D270-E270</f>
        <v>0</v>
      </c>
    </row>
    <row r="271" spans="1:7" x14ac:dyDescent="0.25">
      <c r="A271" s="5" t="s">
        <v>122</v>
      </c>
      <c r="B271" s="16">
        <v>10705990</v>
      </c>
      <c r="C271" s="19">
        <v>1500000</v>
      </c>
      <c r="D271" s="19">
        <v>1500000</v>
      </c>
      <c r="E271" s="19">
        <v>1500000</v>
      </c>
      <c r="F271" s="19">
        <f>C271-D271</f>
        <v>0</v>
      </c>
      <c r="G271" s="19">
        <f>D271-E271</f>
        <v>0</v>
      </c>
    </row>
    <row r="272" spans="1:7" x14ac:dyDescent="0.25">
      <c r="A272" s="17" t="s">
        <v>748</v>
      </c>
      <c r="B272" s="16"/>
    </row>
    <row r="273" spans="1:13" x14ac:dyDescent="0.25">
      <c r="A273" s="5" t="s">
        <v>123</v>
      </c>
      <c r="B273" s="16">
        <v>10706010</v>
      </c>
      <c r="C273" s="19">
        <v>1500000</v>
      </c>
      <c r="D273" s="19">
        <v>0</v>
      </c>
      <c r="E273" s="19">
        <v>0</v>
      </c>
      <c r="F273" s="19">
        <f>C273-D273</f>
        <v>1500000</v>
      </c>
      <c r="G273" s="19">
        <f>D273-E273</f>
        <v>0</v>
      </c>
    </row>
    <row r="274" spans="1:13" x14ac:dyDescent="0.25">
      <c r="A274" s="5" t="s">
        <v>124</v>
      </c>
      <c r="B274" s="16">
        <v>10706010</v>
      </c>
      <c r="C274" s="19">
        <v>7000000</v>
      </c>
      <c r="D274" s="19">
        <v>7000000</v>
      </c>
      <c r="E274" s="19">
        <v>6970000</v>
      </c>
      <c r="F274" s="19">
        <f>C274-D274</f>
        <v>0</v>
      </c>
      <c r="G274" s="19">
        <f>D274-E274</f>
        <v>30000</v>
      </c>
    </row>
    <row r="275" spans="1:13" x14ac:dyDescent="0.25">
      <c r="B275" s="16"/>
    </row>
    <row r="276" spans="1:13" x14ac:dyDescent="0.25">
      <c r="A276" s="17" t="s">
        <v>135</v>
      </c>
      <c r="B276" s="15">
        <v>1016</v>
      </c>
      <c r="C276" s="20">
        <v>9481200.8200000003</v>
      </c>
      <c r="D276" s="20">
        <v>9481200.8200000003</v>
      </c>
      <c r="E276" s="20">
        <v>6681200.8200000003</v>
      </c>
      <c r="F276" s="20">
        <f t="shared" ref="F276:F323" si="24">C276-D276</f>
        <v>0</v>
      </c>
      <c r="G276" s="20">
        <f t="shared" ref="G276:G323" si="25">D276-E276</f>
        <v>2800000</v>
      </c>
    </row>
    <row r="277" spans="1:13" s="17" customFormat="1" x14ac:dyDescent="0.25">
      <c r="A277" s="17" t="s">
        <v>19</v>
      </c>
      <c r="B277" s="15">
        <v>100</v>
      </c>
      <c r="C277" s="21">
        <v>2489259.3199999998</v>
      </c>
      <c r="D277" s="21">
        <v>2489259.3199999998</v>
      </c>
      <c r="E277" s="21">
        <v>2489259.3199999998</v>
      </c>
      <c r="F277" s="21">
        <f t="shared" si="24"/>
        <v>0</v>
      </c>
      <c r="G277" s="21">
        <f t="shared" si="25"/>
        <v>0</v>
      </c>
      <c r="I277" s="22"/>
      <c r="J277" s="22"/>
      <c r="K277" s="22"/>
      <c r="L277" s="22"/>
      <c r="M277" s="22"/>
    </row>
    <row r="278" spans="1:13" x14ac:dyDescent="0.25">
      <c r="A278" s="5" t="s">
        <v>20</v>
      </c>
      <c r="B278" s="16">
        <v>50101010</v>
      </c>
      <c r="C278" s="19">
        <v>1801230</v>
      </c>
      <c r="D278" s="19">
        <v>1801230</v>
      </c>
      <c r="E278" s="19">
        <v>1801230</v>
      </c>
      <c r="F278" s="19">
        <f t="shared" si="24"/>
        <v>0</v>
      </c>
      <c r="G278" s="19">
        <f t="shared" si="25"/>
        <v>0</v>
      </c>
    </row>
    <row r="279" spans="1:13" x14ac:dyDescent="0.25">
      <c r="A279" s="5" t="s">
        <v>22</v>
      </c>
      <c r="B279" s="16">
        <v>50102010</v>
      </c>
      <c r="C279" s="19">
        <v>70000</v>
      </c>
      <c r="D279" s="19">
        <v>70000</v>
      </c>
      <c r="E279" s="19">
        <v>70000</v>
      </c>
      <c r="F279" s="19">
        <f t="shared" si="24"/>
        <v>0</v>
      </c>
      <c r="G279" s="19">
        <f t="shared" si="25"/>
        <v>0</v>
      </c>
    </row>
    <row r="280" spans="1:13" x14ac:dyDescent="0.25">
      <c r="A280" s="5" t="s">
        <v>23</v>
      </c>
      <c r="B280" s="16">
        <v>50102020</v>
      </c>
      <c r="C280" s="19">
        <v>112500</v>
      </c>
      <c r="D280" s="19">
        <v>112500</v>
      </c>
      <c r="E280" s="19">
        <v>112500</v>
      </c>
      <c r="F280" s="19">
        <f t="shared" si="24"/>
        <v>0</v>
      </c>
      <c r="G280" s="19">
        <f t="shared" si="25"/>
        <v>0</v>
      </c>
    </row>
    <row r="281" spans="1:13" x14ac:dyDescent="0.25">
      <c r="A281" s="5" t="s">
        <v>24</v>
      </c>
      <c r="B281" s="16">
        <v>50102040</v>
      </c>
      <c r="C281" s="19">
        <v>18000</v>
      </c>
      <c r="D281" s="19">
        <v>18000</v>
      </c>
      <c r="E281" s="19">
        <v>18000</v>
      </c>
      <c r="F281" s="19">
        <f t="shared" si="24"/>
        <v>0</v>
      </c>
      <c r="G281" s="19">
        <f t="shared" si="25"/>
        <v>0</v>
      </c>
    </row>
    <row r="282" spans="1:13" x14ac:dyDescent="0.25">
      <c r="A282" s="5" t="s">
        <v>26</v>
      </c>
      <c r="B282" s="16">
        <v>50102140</v>
      </c>
      <c r="C282" s="19">
        <v>300572</v>
      </c>
      <c r="D282" s="19">
        <v>300572</v>
      </c>
      <c r="E282" s="19">
        <v>300572</v>
      </c>
      <c r="F282" s="19">
        <f t="shared" si="24"/>
        <v>0</v>
      </c>
      <c r="G282" s="19">
        <f t="shared" si="25"/>
        <v>0</v>
      </c>
    </row>
    <row r="283" spans="1:13" x14ac:dyDescent="0.25">
      <c r="A283" s="5" t="s">
        <v>27</v>
      </c>
      <c r="B283" s="16">
        <v>50102150</v>
      </c>
      <c r="C283" s="19">
        <v>15000</v>
      </c>
      <c r="D283" s="19">
        <v>15000</v>
      </c>
      <c r="E283" s="19">
        <v>15000</v>
      </c>
      <c r="F283" s="19">
        <f t="shared" si="24"/>
        <v>0</v>
      </c>
      <c r="G283" s="19">
        <f t="shared" si="25"/>
        <v>0</v>
      </c>
    </row>
    <row r="284" spans="1:13" x14ac:dyDescent="0.25">
      <c r="A284" s="5" t="s">
        <v>28</v>
      </c>
      <c r="B284" s="16">
        <v>50103010</v>
      </c>
      <c r="C284" s="19">
        <v>142991.28</v>
      </c>
      <c r="D284" s="19">
        <v>142991.28</v>
      </c>
      <c r="E284" s="19">
        <v>142991.28</v>
      </c>
      <c r="F284" s="19">
        <f t="shared" si="24"/>
        <v>0</v>
      </c>
      <c r="G284" s="19">
        <f t="shared" si="25"/>
        <v>0</v>
      </c>
    </row>
    <row r="285" spans="1:13" x14ac:dyDescent="0.25">
      <c r="A285" s="5" t="s">
        <v>29</v>
      </c>
      <c r="B285" s="16">
        <v>50103020</v>
      </c>
      <c r="C285" s="19">
        <v>2800</v>
      </c>
      <c r="D285" s="19">
        <v>2800</v>
      </c>
      <c r="E285" s="19">
        <v>2800</v>
      </c>
      <c r="F285" s="19">
        <f t="shared" si="24"/>
        <v>0</v>
      </c>
      <c r="G285" s="19">
        <f t="shared" si="25"/>
        <v>0</v>
      </c>
    </row>
    <row r="286" spans="1:13" x14ac:dyDescent="0.25">
      <c r="A286" s="5" t="s">
        <v>30</v>
      </c>
      <c r="B286" s="16">
        <v>50103030</v>
      </c>
      <c r="C286" s="19">
        <v>8366.0400000000009</v>
      </c>
      <c r="D286" s="19">
        <v>8366.0400000000009</v>
      </c>
      <c r="E286" s="19">
        <v>8366.0400000000009</v>
      </c>
      <c r="F286" s="19">
        <f t="shared" si="24"/>
        <v>0</v>
      </c>
      <c r="G286" s="19">
        <f t="shared" si="25"/>
        <v>0</v>
      </c>
    </row>
    <row r="287" spans="1:13" x14ac:dyDescent="0.25">
      <c r="A287" s="5" t="s">
        <v>31</v>
      </c>
      <c r="B287" s="16">
        <v>50103040</v>
      </c>
      <c r="C287" s="19">
        <v>2800</v>
      </c>
      <c r="D287" s="19">
        <v>2800</v>
      </c>
      <c r="E287" s="19">
        <v>2800</v>
      </c>
      <c r="F287" s="19">
        <f t="shared" si="24"/>
        <v>0</v>
      </c>
      <c r="G287" s="19">
        <f t="shared" si="25"/>
        <v>0</v>
      </c>
    </row>
    <row r="288" spans="1:13" x14ac:dyDescent="0.25">
      <c r="A288" s="5" t="s">
        <v>32</v>
      </c>
      <c r="B288" s="16">
        <v>50104990</v>
      </c>
      <c r="C288" s="19">
        <v>15000</v>
      </c>
      <c r="D288" s="19">
        <v>15000</v>
      </c>
      <c r="E288" s="19">
        <v>15000</v>
      </c>
      <c r="F288" s="19">
        <f t="shared" si="24"/>
        <v>0</v>
      </c>
      <c r="G288" s="19">
        <f t="shared" si="25"/>
        <v>0</v>
      </c>
    </row>
    <row r="289" spans="1:13" x14ac:dyDescent="0.25">
      <c r="B289" s="16"/>
    </row>
    <row r="290" spans="1:13" s="17" customFormat="1" x14ac:dyDescent="0.25">
      <c r="A290" s="17" t="s">
        <v>33</v>
      </c>
      <c r="B290" s="15">
        <v>200</v>
      </c>
      <c r="C290" s="20">
        <v>4291941.5</v>
      </c>
      <c r="D290" s="20">
        <v>4291941.5</v>
      </c>
      <c r="E290" s="20">
        <v>4191941.5</v>
      </c>
      <c r="F290" s="20">
        <f t="shared" si="24"/>
        <v>0</v>
      </c>
      <c r="G290" s="20">
        <f t="shared" si="25"/>
        <v>100000</v>
      </c>
      <c r="I290" s="22"/>
      <c r="J290" s="22"/>
      <c r="K290" s="22"/>
      <c r="L290" s="22"/>
      <c r="M290" s="22"/>
    </row>
    <row r="291" spans="1:13" x14ac:dyDescent="0.25">
      <c r="A291" s="5" t="s">
        <v>136</v>
      </c>
      <c r="B291" s="16">
        <v>50299080</v>
      </c>
      <c r="C291" s="19">
        <v>100000</v>
      </c>
      <c r="D291" s="19">
        <v>100000</v>
      </c>
      <c r="E291" s="19">
        <v>0</v>
      </c>
      <c r="F291" s="19">
        <f t="shared" si="24"/>
        <v>0</v>
      </c>
      <c r="G291" s="19">
        <f t="shared" si="25"/>
        <v>100000</v>
      </c>
    </row>
    <row r="292" spans="1:13" x14ac:dyDescent="0.25">
      <c r="A292" s="5" t="s">
        <v>137</v>
      </c>
      <c r="B292" s="16">
        <v>50299080</v>
      </c>
      <c r="C292" s="19">
        <v>100000</v>
      </c>
      <c r="D292" s="19">
        <v>100000</v>
      </c>
      <c r="E292" s="19">
        <v>100000</v>
      </c>
      <c r="F292" s="19">
        <f t="shared" si="24"/>
        <v>0</v>
      </c>
      <c r="G292" s="19">
        <f t="shared" si="25"/>
        <v>0</v>
      </c>
    </row>
    <row r="293" spans="1:13" x14ac:dyDescent="0.25">
      <c r="A293" s="5" t="s">
        <v>138</v>
      </c>
      <c r="B293" s="16">
        <v>50299080</v>
      </c>
      <c r="C293" s="19">
        <v>99000</v>
      </c>
      <c r="D293" s="19">
        <v>99000</v>
      </c>
      <c r="E293" s="19">
        <v>99000</v>
      </c>
      <c r="F293" s="19">
        <f t="shared" si="24"/>
        <v>0</v>
      </c>
      <c r="G293" s="19">
        <f t="shared" si="25"/>
        <v>0</v>
      </c>
    </row>
    <row r="294" spans="1:13" x14ac:dyDescent="0.25">
      <c r="A294" s="5" t="s">
        <v>139</v>
      </c>
      <c r="B294" s="16">
        <v>50299080</v>
      </c>
      <c r="C294" s="19">
        <v>100000</v>
      </c>
      <c r="D294" s="19">
        <v>100000</v>
      </c>
      <c r="E294" s="19">
        <v>100000</v>
      </c>
      <c r="F294" s="19">
        <f t="shared" si="24"/>
        <v>0</v>
      </c>
      <c r="G294" s="19">
        <f t="shared" si="25"/>
        <v>0</v>
      </c>
    </row>
    <row r="295" spans="1:13" x14ac:dyDescent="0.25">
      <c r="A295" s="5" t="s">
        <v>35</v>
      </c>
      <c r="B295" s="16">
        <v>50201010</v>
      </c>
      <c r="C295" s="19">
        <v>196637</v>
      </c>
      <c r="D295" s="19">
        <v>196637</v>
      </c>
      <c r="E295" s="19">
        <v>196637</v>
      </c>
      <c r="F295" s="19">
        <f t="shared" si="24"/>
        <v>0</v>
      </c>
      <c r="G295" s="19">
        <f t="shared" si="25"/>
        <v>0</v>
      </c>
    </row>
    <row r="296" spans="1:13" x14ac:dyDescent="0.25">
      <c r="A296" s="5" t="s">
        <v>36</v>
      </c>
      <c r="B296" s="16">
        <v>50202010</v>
      </c>
      <c r="C296" s="19">
        <v>84220</v>
      </c>
      <c r="D296" s="19">
        <v>84220</v>
      </c>
      <c r="E296" s="19">
        <v>84220</v>
      </c>
      <c r="F296" s="19">
        <f t="shared" si="24"/>
        <v>0</v>
      </c>
      <c r="G296" s="19">
        <f t="shared" si="25"/>
        <v>0</v>
      </c>
    </row>
    <row r="297" spans="1:13" x14ac:dyDescent="0.25">
      <c r="A297" s="5" t="s">
        <v>140</v>
      </c>
      <c r="B297" s="16">
        <v>50203010</v>
      </c>
      <c r="C297" s="19">
        <v>225000</v>
      </c>
      <c r="D297" s="19">
        <v>225000</v>
      </c>
      <c r="E297" s="19">
        <v>225000</v>
      </c>
      <c r="F297" s="19">
        <f t="shared" si="24"/>
        <v>0</v>
      </c>
      <c r="G297" s="19">
        <f t="shared" si="25"/>
        <v>0</v>
      </c>
    </row>
    <row r="298" spans="1:13" x14ac:dyDescent="0.25">
      <c r="A298" s="5" t="s">
        <v>37</v>
      </c>
      <c r="B298" s="16">
        <v>50203090</v>
      </c>
      <c r="C298" s="19">
        <v>2025510.32</v>
      </c>
      <c r="D298" s="19">
        <v>2025510.32</v>
      </c>
      <c r="E298" s="19">
        <v>2025510.32</v>
      </c>
      <c r="F298" s="19">
        <f t="shared" si="24"/>
        <v>0</v>
      </c>
      <c r="G298" s="19">
        <f t="shared" si="25"/>
        <v>0</v>
      </c>
    </row>
    <row r="299" spans="1:13" x14ac:dyDescent="0.25">
      <c r="A299" s="5" t="s">
        <v>38</v>
      </c>
      <c r="B299" s="16">
        <v>50203990</v>
      </c>
      <c r="C299" s="19">
        <v>237993</v>
      </c>
      <c r="D299" s="19">
        <v>237993</v>
      </c>
      <c r="E299" s="19">
        <v>237993</v>
      </c>
      <c r="F299" s="19">
        <f t="shared" si="24"/>
        <v>0</v>
      </c>
      <c r="G299" s="19">
        <f t="shared" si="25"/>
        <v>0</v>
      </c>
    </row>
    <row r="300" spans="1:13" x14ac:dyDescent="0.25">
      <c r="A300" s="5" t="s">
        <v>41</v>
      </c>
      <c r="B300" s="16">
        <v>50205020</v>
      </c>
      <c r="C300" s="19">
        <v>99999.18</v>
      </c>
      <c r="D300" s="19">
        <v>99999.18</v>
      </c>
      <c r="E300" s="19">
        <v>99999.18</v>
      </c>
      <c r="F300" s="19">
        <f t="shared" si="24"/>
        <v>0</v>
      </c>
      <c r="G300" s="19">
        <f t="shared" si="25"/>
        <v>0</v>
      </c>
    </row>
    <row r="301" spans="1:13" x14ac:dyDescent="0.25">
      <c r="A301" s="5" t="s">
        <v>696</v>
      </c>
      <c r="B301" s="16">
        <v>50205030</v>
      </c>
      <c r="C301" s="19">
        <v>235200</v>
      </c>
      <c r="D301" s="19">
        <v>235200</v>
      </c>
      <c r="E301" s="19">
        <v>235200</v>
      </c>
      <c r="F301" s="19">
        <f t="shared" si="24"/>
        <v>0</v>
      </c>
      <c r="G301" s="19">
        <f t="shared" si="25"/>
        <v>0</v>
      </c>
    </row>
    <row r="302" spans="1:13" x14ac:dyDescent="0.25">
      <c r="A302" s="5" t="s">
        <v>142</v>
      </c>
      <c r="B302" s="16">
        <v>50213060</v>
      </c>
      <c r="C302" s="19">
        <v>388010</v>
      </c>
      <c r="D302" s="19">
        <v>388010</v>
      </c>
      <c r="E302" s="19">
        <v>388010</v>
      </c>
      <c r="F302" s="19">
        <f t="shared" si="24"/>
        <v>0</v>
      </c>
      <c r="G302" s="19">
        <f t="shared" si="25"/>
        <v>0</v>
      </c>
    </row>
    <row r="303" spans="1:13" x14ac:dyDescent="0.25">
      <c r="A303" s="5" t="s">
        <v>53</v>
      </c>
      <c r="B303" s="16">
        <v>50216020</v>
      </c>
      <c r="C303" s="19">
        <v>13500</v>
      </c>
      <c r="D303" s="19">
        <v>13500</v>
      </c>
      <c r="E303" s="19">
        <v>13500</v>
      </c>
      <c r="F303" s="19">
        <f t="shared" si="24"/>
        <v>0</v>
      </c>
      <c r="G303" s="19">
        <f t="shared" si="25"/>
        <v>0</v>
      </c>
    </row>
    <row r="304" spans="1:13" x14ac:dyDescent="0.25">
      <c r="A304" s="5" t="s">
        <v>144</v>
      </c>
      <c r="B304" s="16">
        <v>50299030</v>
      </c>
      <c r="C304" s="19">
        <v>233295</v>
      </c>
      <c r="D304" s="19">
        <v>233295</v>
      </c>
      <c r="E304" s="19">
        <v>233295</v>
      </c>
      <c r="F304" s="19">
        <f t="shared" si="24"/>
        <v>0</v>
      </c>
      <c r="G304" s="19">
        <f t="shared" si="25"/>
        <v>0</v>
      </c>
    </row>
    <row r="305" spans="1:13" x14ac:dyDescent="0.25">
      <c r="A305" s="5" t="s">
        <v>56</v>
      </c>
      <c r="B305" s="16">
        <v>50299060</v>
      </c>
      <c r="C305" s="19">
        <v>150000</v>
      </c>
      <c r="D305" s="19">
        <v>150000</v>
      </c>
      <c r="E305" s="19">
        <v>150000</v>
      </c>
      <c r="F305" s="19">
        <f t="shared" si="24"/>
        <v>0</v>
      </c>
      <c r="G305" s="19">
        <f t="shared" si="25"/>
        <v>0</v>
      </c>
    </row>
    <row r="306" spans="1:13" x14ac:dyDescent="0.25">
      <c r="A306" s="5" t="s">
        <v>697</v>
      </c>
      <c r="B306" s="16">
        <v>50299070</v>
      </c>
      <c r="C306" s="19">
        <v>3577</v>
      </c>
      <c r="D306" s="19">
        <v>3577</v>
      </c>
      <c r="E306" s="19">
        <v>3577</v>
      </c>
      <c r="F306" s="19">
        <f t="shared" si="24"/>
        <v>0</v>
      </c>
      <c r="G306" s="19">
        <f t="shared" si="25"/>
        <v>0</v>
      </c>
    </row>
    <row r="307" spans="1:13" x14ac:dyDescent="0.25">
      <c r="B307" s="16"/>
    </row>
    <row r="308" spans="1:13" s="17" customFormat="1" x14ac:dyDescent="0.25">
      <c r="A308" s="17" t="s">
        <v>115</v>
      </c>
      <c r="B308" s="15">
        <v>300</v>
      </c>
      <c r="C308" s="20">
        <v>2700000</v>
      </c>
      <c r="D308" s="20">
        <v>2700000</v>
      </c>
      <c r="E308" s="20">
        <v>0</v>
      </c>
      <c r="F308" s="20">
        <f t="shared" si="24"/>
        <v>0</v>
      </c>
      <c r="G308" s="20">
        <f t="shared" si="25"/>
        <v>2700000</v>
      </c>
      <c r="I308" s="22"/>
      <c r="J308" s="22"/>
      <c r="K308" s="22"/>
      <c r="L308" s="22"/>
      <c r="M308" s="22"/>
    </row>
    <row r="309" spans="1:13" x14ac:dyDescent="0.25">
      <c r="A309" s="5" t="s">
        <v>145</v>
      </c>
      <c r="B309" s="16">
        <v>10706010</v>
      </c>
      <c r="C309" s="19">
        <v>2700000</v>
      </c>
      <c r="D309" s="19">
        <v>2700000</v>
      </c>
      <c r="E309" s="19">
        <v>0</v>
      </c>
      <c r="F309" s="19">
        <f t="shared" si="24"/>
        <v>0</v>
      </c>
      <c r="G309" s="19">
        <f t="shared" si="25"/>
        <v>2700000</v>
      </c>
    </row>
    <row r="310" spans="1:13" x14ac:dyDescent="0.25">
      <c r="B310" s="16"/>
    </row>
    <row r="311" spans="1:13" x14ac:dyDescent="0.25">
      <c r="A311" s="17" t="s">
        <v>146</v>
      </c>
      <c r="B311" s="15">
        <v>1021</v>
      </c>
      <c r="C311" s="20">
        <v>85132336.060000002</v>
      </c>
      <c r="D311" s="20">
        <v>85132336.060000002</v>
      </c>
      <c r="E311" s="20">
        <v>85102426.709999993</v>
      </c>
      <c r="F311" s="20">
        <f t="shared" si="24"/>
        <v>0</v>
      </c>
      <c r="G311" s="20">
        <f t="shared" si="25"/>
        <v>29909.350000008941</v>
      </c>
    </row>
    <row r="312" spans="1:13" s="17" customFormat="1" x14ac:dyDescent="0.25">
      <c r="A312" s="17" t="s">
        <v>19</v>
      </c>
      <c r="B312" s="15">
        <v>100</v>
      </c>
      <c r="C312" s="21">
        <v>62424122.82</v>
      </c>
      <c r="D312" s="21">
        <v>62424122.82</v>
      </c>
      <c r="E312" s="21">
        <v>62424122.82</v>
      </c>
      <c r="F312" s="21">
        <f t="shared" si="24"/>
        <v>0</v>
      </c>
      <c r="G312" s="21">
        <f t="shared" si="25"/>
        <v>0</v>
      </c>
      <c r="I312" s="22"/>
      <c r="J312" s="22"/>
      <c r="K312" s="22"/>
      <c r="L312" s="22"/>
      <c r="M312" s="22"/>
    </row>
    <row r="313" spans="1:13" x14ac:dyDescent="0.25">
      <c r="A313" s="5" t="s">
        <v>20</v>
      </c>
      <c r="B313" s="16">
        <v>50101010</v>
      </c>
      <c r="C313" s="19">
        <v>30662444</v>
      </c>
      <c r="D313" s="19">
        <v>30662444</v>
      </c>
      <c r="E313" s="19">
        <v>30662444</v>
      </c>
      <c r="F313" s="19">
        <f t="shared" si="24"/>
        <v>0</v>
      </c>
      <c r="G313" s="19">
        <f t="shared" si="25"/>
        <v>0</v>
      </c>
    </row>
    <row r="314" spans="1:13" x14ac:dyDescent="0.25">
      <c r="A314" s="5" t="s">
        <v>21</v>
      </c>
      <c r="B314" s="16">
        <v>50101020</v>
      </c>
      <c r="C314" s="19">
        <v>18572775.870000001</v>
      </c>
      <c r="D314" s="19">
        <v>18572775.870000001</v>
      </c>
      <c r="E314" s="19">
        <v>18572775.870000001</v>
      </c>
      <c r="F314" s="19">
        <f t="shared" si="24"/>
        <v>0</v>
      </c>
      <c r="G314" s="19">
        <f t="shared" si="25"/>
        <v>0</v>
      </c>
    </row>
    <row r="315" spans="1:13" x14ac:dyDescent="0.25">
      <c r="A315" s="5" t="s">
        <v>22</v>
      </c>
      <c r="B315" s="16">
        <v>50102010</v>
      </c>
      <c r="C315" s="19">
        <v>1314668.6200000001</v>
      </c>
      <c r="D315" s="19">
        <v>1314668.6200000001</v>
      </c>
      <c r="E315" s="19">
        <v>1314668.6200000001</v>
      </c>
      <c r="F315" s="19">
        <f t="shared" si="24"/>
        <v>0</v>
      </c>
      <c r="G315" s="19">
        <f t="shared" si="25"/>
        <v>0</v>
      </c>
    </row>
    <row r="316" spans="1:13" x14ac:dyDescent="0.25">
      <c r="A316" s="5" t="s">
        <v>23</v>
      </c>
      <c r="B316" s="16">
        <v>50102020</v>
      </c>
      <c r="C316" s="19">
        <v>1615750</v>
      </c>
      <c r="D316" s="19">
        <v>1615750</v>
      </c>
      <c r="E316" s="19">
        <v>1615750</v>
      </c>
      <c r="F316" s="19">
        <f t="shared" si="24"/>
        <v>0</v>
      </c>
      <c r="G316" s="19">
        <f t="shared" si="25"/>
        <v>0</v>
      </c>
    </row>
    <row r="317" spans="1:13" x14ac:dyDescent="0.25">
      <c r="A317" s="5" t="s">
        <v>147</v>
      </c>
      <c r="B317" s="16">
        <v>50102030</v>
      </c>
      <c r="C317" s="19">
        <v>98500</v>
      </c>
      <c r="D317" s="19">
        <v>98500</v>
      </c>
      <c r="E317" s="19">
        <v>98500</v>
      </c>
      <c r="F317" s="19">
        <f t="shared" si="24"/>
        <v>0</v>
      </c>
      <c r="G317" s="19">
        <f t="shared" si="25"/>
        <v>0</v>
      </c>
    </row>
    <row r="318" spans="1:13" x14ac:dyDescent="0.25">
      <c r="A318" s="5" t="s">
        <v>24</v>
      </c>
      <c r="B318" s="16">
        <v>50102040</v>
      </c>
      <c r="C318" s="19">
        <v>336000</v>
      </c>
      <c r="D318" s="19">
        <v>336000</v>
      </c>
      <c r="E318" s="19">
        <v>336000</v>
      </c>
      <c r="F318" s="19">
        <f t="shared" si="24"/>
        <v>0</v>
      </c>
      <c r="G318" s="19">
        <f t="shared" si="25"/>
        <v>0</v>
      </c>
    </row>
    <row r="319" spans="1:13" x14ac:dyDescent="0.25">
      <c r="A319" s="5" t="s">
        <v>148</v>
      </c>
      <c r="B319" s="16">
        <v>50102120</v>
      </c>
      <c r="C319" s="19">
        <v>30000</v>
      </c>
      <c r="D319" s="19">
        <v>30000</v>
      </c>
      <c r="E319" s="19">
        <v>30000</v>
      </c>
      <c r="F319" s="19">
        <f t="shared" si="24"/>
        <v>0</v>
      </c>
      <c r="G319" s="19">
        <f t="shared" si="25"/>
        <v>0</v>
      </c>
    </row>
    <row r="320" spans="1:13" x14ac:dyDescent="0.25">
      <c r="A320" s="5" t="s">
        <v>26</v>
      </c>
      <c r="B320" s="16">
        <v>50102140</v>
      </c>
      <c r="C320" s="19">
        <v>5228464</v>
      </c>
      <c r="D320" s="19">
        <v>5228464</v>
      </c>
      <c r="E320" s="19">
        <v>5228464</v>
      </c>
      <c r="F320" s="19">
        <f t="shared" si="24"/>
        <v>0</v>
      </c>
      <c r="G320" s="19">
        <f t="shared" si="25"/>
        <v>0</v>
      </c>
    </row>
    <row r="321" spans="1:13" x14ac:dyDescent="0.25">
      <c r="A321" s="5" t="s">
        <v>27</v>
      </c>
      <c r="B321" s="16">
        <v>50102150</v>
      </c>
      <c r="C321" s="19">
        <v>271000</v>
      </c>
      <c r="D321" s="19">
        <v>271000</v>
      </c>
      <c r="E321" s="19">
        <v>271000</v>
      </c>
      <c r="F321" s="19">
        <f t="shared" si="24"/>
        <v>0</v>
      </c>
      <c r="G321" s="19">
        <f t="shared" si="25"/>
        <v>0</v>
      </c>
    </row>
    <row r="322" spans="1:13" x14ac:dyDescent="0.25">
      <c r="A322" s="5" t="s">
        <v>28</v>
      </c>
      <c r="B322" s="16">
        <v>50103010</v>
      </c>
      <c r="C322" s="19">
        <v>3679493.48</v>
      </c>
      <c r="D322" s="19">
        <v>3679493.48</v>
      </c>
      <c r="E322" s="19">
        <v>3679493.48</v>
      </c>
      <c r="F322" s="19">
        <f t="shared" si="24"/>
        <v>0</v>
      </c>
      <c r="G322" s="19">
        <f t="shared" si="25"/>
        <v>0</v>
      </c>
    </row>
    <row r="323" spans="1:13" x14ac:dyDescent="0.25">
      <c r="A323" s="5" t="s">
        <v>29</v>
      </c>
      <c r="B323" s="16">
        <v>50103020</v>
      </c>
      <c r="C323" s="19">
        <v>63600</v>
      </c>
      <c r="D323" s="19">
        <v>63600</v>
      </c>
      <c r="E323" s="19">
        <v>63600</v>
      </c>
      <c r="F323" s="19">
        <f t="shared" si="24"/>
        <v>0</v>
      </c>
      <c r="G323" s="19">
        <f t="shared" si="25"/>
        <v>0</v>
      </c>
    </row>
    <row r="324" spans="1:13" x14ac:dyDescent="0.25">
      <c r="A324" s="5" t="s">
        <v>30</v>
      </c>
      <c r="B324" s="16">
        <v>50103030</v>
      </c>
      <c r="C324" s="19">
        <v>229877.53</v>
      </c>
      <c r="D324" s="19">
        <v>229877.53</v>
      </c>
      <c r="E324" s="19">
        <v>229877.53</v>
      </c>
      <c r="F324" s="19">
        <f t="shared" ref="F324:F388" si="26">C324-D324</f>
        <v>0</v>
      </c>
      <c r="G324" s="19">
        <f t="shared" ref="G324:G388" si="27">D324-E324</f>
        <v>0</v>
      </c>
    </row>
    <row r="325" spans="1:13" x14ac:dyDescent="0.25">
      <c r="A325" s="5" t="s">
        <v>31</v>
      </c>
      <c r="B325" s="16">
        <v>50103040</v>
      </c>
      <c r="C325" s="19">
        <v>63549.32</v>
      </c>
      <c r="D325" s="19">
        <v>63549.32</v>
      </c>
      <c r="E325" s="19">
        <v>63549.32</v>
      </c>
      <c r="F325" s="19">
        <f t="shared" si="26"/>
        <v>0</v>
      </c>
      <c r="G325" s="19">
        <f t="shared" si="27"/>
        <v>0</v>
      </c>
    </row>
    <row r="326" spans="1:13" x14ac:dyDescent="0.25">
      <c r="A326" s="5" t="s">
        <v>32</v>
      </c>
      <c r="B326" s="16">
        <v>50104990</v>
      </c>
      <c r="C326" s="19">
        <v>258000</v>
      </c>
      <c r="D326" s="19">
        <v>258000</v>
      </c>
      <c r="E326" s="19">
        <v>258000</v>
      </c>
      <c r="F326" s="19">
        <f t="shared" si="26"/>
        <v>0</v>
      </c>
      <c r="G326" s="19">
        <f t="shared" si="27"/>
        <v>0</v>
      </c>
    </row>
    <row r="327" spans="1:13" x14ac:dyDescent="0.25">
      <c r="B327" s="16"/>
    </row>
    <row r="328" spans="1:13" s="17" customFormat="1" x14ac:dyDescent="0.25">
      <c r="A328" s="17" t="s">
        <v>33</v>
      </c>
      <c r="B328" s="15">
        <v>200</v>
      </c>
      <c r="C328" s="20">
        <v>22708213.239999998</v>
      </c>
      <c r="D328" s="20">
        <v>22708213.239999998</v>
      </c>
      <c r="E328" s="20">
        <v>22678303.890000001</v>
      </c>
      <c r="F328" s="20">
        <f t="shared" si="26"/>
        <v>0</v>
      </c>
      <c r="G328" s="20">
        <f t="shared" si="27"/>
        <v>29909.349999997765</v>
      </c>
      <c r="I328" s="22"/>
      <c r="J328" s="22"/>
      <c r="K328" s="22"/>
      <c r="L328" s="22"/>
      <c r="M328" s="22"/>
    </row>
    <row r="329" spans="1:13" x14ac:dyDescent="0.25">
      <c r="A329" s="5" t="s">
        <v>35</v>
      </c>
      <c r="B329" s="16">
        <v>50201010</v>
      </c>
      <c r="C329" s="19">
        <v>1553544.74</v>
      </c>
      <c r="D329" s="19">
        <v>1553544.74</v>
      </c>
      <c r="E329" s="19">
        <v>1539204.74</v>
      </c>
      <c r="F329" s="19">
        <f t="shared" si="26"/>
        <v>0</v>
      </c>
      <c r="G329" s="19">
        <f t="shared" si="27"/>
        <v>14340</v>
      </c>
    </row>
    <row r="330" spans="1:13" x14ac:dyDescent="0.25">
      <c r="A330" s="5" t="s">
        <v>149</v>
      </c>
      <c r="B330" s="16">
        <v>50201010</v>
      </c>
      <c r="C330" s="19">
        <v>33420.81</v>
      </c>
      <c r="D330" s="19">
        <v>33420.81</v>
      </c>
      <c r="E330" s="19">
        <v>33420.81</v>
      </c>
      <c r="F330" s="19">
        <f t="shared" si="26"/>
        <v>0</v>
      </c>
      <c r="G330" s="19">
        <f t="shared" si="27"/>
        <v>0</v>
      </c>
    </row>
    <row r="331" spans="1:13" x14ac:dyDescent="0.25">
      <c r="A331" s="5" t="s">
        <v>36</v>
      </c>
      <c r="B331" s="16">
        <v>50202010</v>
      </c>
      <c r="C331" s="19">
        <v>1802301.6</v>
      </c>
      <c r="D331" s="19">
        <v>1802301.6</v>
      </c>
      <c r="E331" s="19">
        <v>1787301.6</v>
      </c>
      <c r="F331" s="19">
        <f t="shared" si="26"/>
        <v>0</v>
      </c>
      <c r="G331" s="19">
        <f t="shared" si="27"/>
        <v>15000</v>
      </c>
    </row>
    <row r="332" spans="1:13" x14ac:dyDescent="0.25">
      <c r="A332" s="5" t="s">
        <v>140</v>
      </c>
      <c r="B332" s="16">
        <v>50203010</v>
      </c>
      <c r="C332" s="19">
        <v>429454.5</v>
      </c>
      <c r="D332" s="19">
        <v>429454.5</v>
      </c>
      <c r="E332" s="19">
        <v>429454.5</v>
      </c>
      <c r="F332" s="19">
        <f t="shared" si="26"/>
        <v>0</v>
      </c>
      <c r="G332" s="19">
        <f t="shared" si="27"/>
        <v>0</v>
      </c>
    </row>
    <row r="333" spans="1:13" x14ac:dyDescent="0.25">
      <c r="A333" s="5" t="s">
        <v>37</v>
      </c>
      <c r="B333" s="16">
        <v>50203090</v>
      </c>
      <c r="C333" s="19">
        <v>7535707.9699999997</v>
      </c>
      <c r="D333" s="19">
        <v>7535707.9699999997</v>
      </c>
      <c r="E333" s="19">
        <v>7535707.9699999997</v>
      </c>
      <c r="F333" s="19">
        <f t="shared" si="26"/>
        <v>0</v>
      </c>
      <c r="G333" s="19">
        <f t="shared" si="27"/>
        <v>0</v>
      </c>
    </row>
    <row r="334" spans="1:13" x14ac:dyDescent="0.25">
      <c r="A334" s="5" t="s">
        <v>150</v>
      </c>
      <c r="B334" s="16">
        <v>50203090</v>
      </c>
      <c r="C334" s="19">
        <v>455680.81</v>
      </c>
      <c r="D334" s="19">
        <v>455680.81</v>
      </c>
      <c r="E334" s="19">
        <v>455680.81</v>
      </c>
      <c r="F334" s="19">
        <f t="shared" si="26"/>
        <v>0</v>
      </c>
      <c r="G334" s="19">
        <f t="shared" si="27"/>
        <v>0</v>
      </c>
    </row>
    <row r="335" spans="1:13" x14ac:dyDescent="0.25">
      <c r="A335" s="5" t="s">
        <v>38</v>
      </c>
      <c r="B335" s="16">
        <v>50203990</v>
      </c>
      <c r="C335" s="19">
        <v>215960</v>
      </c>
      <c r="D335" s="19">
        <v>215960</v>
      </c>
      <c r="E335" s="19">
        <v>215960</v>
      </c>
      <c r="F335" s="19">
        <f t="shared" si="26"/>
        <v>0</v>
      </c>
      <c r="G335" s="19">
        <f t="shared" si="27"/>
        <v>0</v>
      </c>
    </row>
    <row r="336" spans="1:13" x14ac:dyDescent="0.25">
      <c r="A336" s="5" t="s">
        <v>39</v>
      </c>
      <c r="B336" s="16">
        <v>50204010</v>
      </c>
      <c r="C336" s="19">
        <v>13200</v>
      </c>
      <c r="D336" s="19">
        <v>13200</v>
      </c>
      <c r="E336" s="19">
        <v>13200</v>
      </c>
      <c r="F336" s="19">
        <f t="shared" si="26"/>
        <v>0</v>
      </c>
      <c r="G336" s="19">
        <f t="shared" si="27"/>
        <v>0</v>
      </c>
    </row>
    <row r="337" spans="1:13" x14ac:dyDescent="0.25">
      <c r="A337" s="5" t="s">
        <v>40</v>
      </c>
      <c r="B337" s="16">
        <v>50205010</v>
      </c>
      <c r="C337" s="19">
        <v>4500</v>
      </c>
      <c r="D337" s="19">
        <v>4500</v>
      </c>
      <c r="E337" s="19">
        <v>4500</v>
      </c>
      <c r="F337" s="19">
        <f t="shared" si="26"/>
        <v>0</v>
      </c>
      <c r="G337" s="19">
        <f t="shared" si="27"/>
        <v>0</v>
      </c>
    </row>
    <row r="338" spans="1:13" x14ac:dyDescent="0.25">
      <c r="A338" s="5" t="s">
        <v>41</v>
      </c>
      <c r="B338" s="16">
        <v>50205020</v>
      </c>
      <c r="C338" s="19">
        <v>670000</v>
      </c>
      <c r="D338" s="19">
        <v>670000</v>
      </c>
      <c r="E338" s="19">
        <v>670000</v>
      </c>
      <c r="F338" s="19">
        <f t="shared" si="26"/>
        <v>0</v>
      </c>
      <c r="G338" s="19">
        <f t="shared" si="27"/>
        <v>0</v>
      </c>
    </row>
    <row r="339" spans="1:13" x14ac:dyDescent="0.25">
      <c r="A339" s="5" t="s">
        <v>45</v>
      </c>
      <c r="B339" s="16">
        <v>50212990</v>
      </c>
      <c r="C339" s="19">
        <v>5977244.0599999996</v>
      </c>
      <c r="D339" s="19">
        <v>5977244.0599999996</v>
      </c>
      <c r="E339" s="19">
        <v>5976674.71</v>
      </c>
      <c r="F339" s="19">
        <f t="shared" si="26"/>
        <v>0</v>
      </c>
      <c r="G339" s="19">
        <f t="shared" si="27"/>
        <v>569.34999999962747</v>
      </c>
    </row>
    <row r="340" spans="1:13" x14ac:dyDescent="0.25">
      <c r="A340" s="5" t="s">
        <v>46</v>
      </c>
      <c r="B340" s="16">
        <v>50213050</v>
      </c>
      <c r="C340" s="19">
        <v>17000</v>
      </c>
      <c r="D340" s="19">
        <v>17000</v>
      </c>
      <c r="E340" s="19">
        <v>17000</v>
      </c>
      <c r="F340" s="19">
        <f t="shared" si="26"/>
        <v>0</v>
      </c>
      <c r="G340" s="19">
        <f t="shared" si="27"/>
        <v>0</v>
      </c>
    </row>
    <row r="341" spans="1:13" x14ac:dyDescent="0.25">
      <c r="A341" s="5" t="s">
        <v>142</v>
      </c>
      <c r="B341" s="16">
        <v>50213060</v>
      </c>
      <c r="C341" s="19">
        <v>1680224</v>
      </c>
      <c r="D341" s="19">
        <v>1680224</v>
      </c>
      <c r="E341" s="19">
        <v>1680224</v>
      </c>
      <c r="F341" s="19">
        <f t="shared" si="26"/>
        <v>0</v>
      </c>
      <c r="G341" s="19">
        <f t="shared" si="27"/>
        <v>0</v>
      </c>
    </row>
    <row r="342" spans="1:13" x14ac:dyDescent="0.25">
      <c r="A342" s="5" t="s">
        <v>151</v>
      </c>
      <c r="B342" s="16">
        <v>50213060</v>
      </c>
      <c r="C342" s="19">
        <v>563488</v>
      </c>
      <c r="D342" s="19">
        <v>563488</v>
      </c>
      <c r="E342" s="19">
        <v>563488</v>
      </c>
      <c r="F342" s="19">
        <f t="shared" si="26"/>
        <v>0</v>
      </c>
      <c r="G342" s="19">
        <f t="shared" si="27"/>
        <v>0</v>
      </c>
    </row>
    <row r="343" spans="1:13" x14ac:dyDescent="0.25">
      <c r="A343" s="5" t="s">
        <v>53</v>
      </c>
      <c r="B343" s="16">
        <v>50216020</v>
      </c>
      <c r="C343" s="19">
        <v>14253.75</v>
      </c>
      <c r="D343" s="19">
        <v>14253.75</v>
      </c>
      <c r="E343" s="19">
        <v>14253.75</v>
      </c>
      <c r="F343" s="19">
        <f t="shared" si="26"/>
        <v>0</v>
      </c>
      <c r="G343" s="19">
        <f t="shared" si="27"/>
        <v>0</v>
      </c>
    </row>
    <row r="344" spans="1:13" x14ac:dyDescent="0.25">
      <c r="A344" s="5" t="s">
        <v>143</v>
      </c>
      <c r="B344" s="16">
        <v>50299010</v>
      </c>
      <c r="C344" s="19">
        <v>59000</v>
      </c>
      <c r="D344" s="19">
        <v>59000</v>
      </c>
      <c r="E344" s="19">
        <v>59000</v>
      </c>
      <c r="F344" s="19">
        <f t="shared" si="26"/>
        <v>0</v>
      </c>
      <c r="G344" s="19">
        <f t="shared" si="27"/>
        <v>0</v>
      </c>
    </row>
    <row r="345" spans="1:13" x14ac:dyDescent="0.25">
      <c r="A345" s="5" t="s">
        <v>54</v>
      </c>
      <c r="B345" s="16">
        <v>50299020</v>
      </c>
      <c r="C345" s="19">
        <v>73330</v>
      </c>
      <c r="D345" s="19">
        <v>73330</v>
      </c>
      <c r="E345" s="19">
        <v>73330</v>
      </c>
      <c r="F345" s="19">
        <f t="shared" si="26"/>
        <v>0</v>
      </c>
      <c r="G345" s="19">
        <f t="shared" si="27"/>
        <v>0</v>
      </c>
    </row>
    <row r="346" spans="1:13" x14ac:dyDescent="0.25">
      <c r="A346" s="5" t="s">
        <v>56</v>
      </c>
      <c r="B346" s="16">
        <v>50299060</v>
      </c>
      <c r="C346" s="19">
        <v>225000</v>
      </c>
      <c r="D346" s="19">
        <v>225000</v>
      </c>
      <c r="E346" s="19">
        <v>225000</v>
      </c>
      <c r="F346" s="19">
        <f t="shared" si="26"/>
        <v>0</v>
      </c>
      <c r="G346" s="19">
        <f t="shared" si="27"/>
        <v>0</v>
      </c>
    </row>
    <row r="347" spans="1:13" x14ac:dyDescent="0.25">
      <c r="A347" s="5" t="s">
        <v>697</v>
      </c>
      <c r="B347" s="16">
        <v>50299070</v>
      </c>
      <c r="C347" s="19">
        <v>4728</v>
      </c>
      <c r="D347" s="19">
        <v>4728</v>
      </c>
      <c r="E347" s="19">
        <v>4728</v>
      </c>
      <c r="F347" s="19">
        <f t="shared" si="26"/>
        <v>0</v>
      </c>
      <c r="G347" s="19">
        <f t="shared" si="27"/>
        <v>0</v>
      </c>
    </row>
    <row r="348" spans="1:13" x14ac:dyDescent="0.25">
      <c r="B348" s="16"/>
    </row>
    <row r="349" spans="1:13" x14ac:dyDescent="0.25">
      <c r="B349" s="16"/>
    </row>
    <row r="350" spans="1:13" s="17" customFormat="1" x14ac:dyDescent="0.25">
      <c r="A350" s="17" t="s">
        <v>152</v>
      </c>
      <c r="B350" s="15" t="s">
        <v>8</v>
      </c>
      <c r="C350" s="20">
        <v>260225</v>
      </c>
      <c r="D350" s="20">
        <v>260225</v>
      </c>
      <c r="E350" s="20">
        <v>260225</v>
      </c>
      <c r="F350" s="20">
        <f t="shared" si="26"/>
        <v>0</v>
      </c>
      <c r="G350" s="20">
        <f t="shared" si="27"/>
        <v>0</v>
      </c>
      <c r="I350" s="22"/>
      <c r="J350" s="22"/>
      <c r="K350" s="22"/>
      <c r="L350" s="22"/>
      <c r="M350" s="22"/>
    </row>
    <row r="351" spans="1:13" s="17" customFormat="1" x14ac:dyDescent="0.25">
      <c r="A351" s="17" t="s">
        <v>153</v>
      </c>
      <c r="B351" s="15" t="s">
        <v>8</v>
      </c>
      <c r="C351" s="22"/>
      <c r="D351" s="22"/>
      <c r="E351" s="22"/>
      <c r="F351" s="22"/>
      <c r="G351" s="22"/>
      <c r="I351" s="22"/>
      <c r="J351" s="22"/>
      <c r="K351" s="22"/>
      <c r="L351" s="22"/>
      <c r="M351" s="22"/>
    </row>
    <row r="352" spans="1:13" x14ac:dyDescent="0.25">
      <c r="A352" s="5" t="s">
        <v>65</v>
      </c>
      <c r="B352" s="16">
        <v>50201010</v>
      </c>
      <c r="C352" s="19">
        <v>100000</v>
      </c>
      <c r="D352" s="19">
        <v>100000</v>
      </c>
      <c r="E352" s="19">
        <v>100000</v>
      </c>
      <c r="F352" s="19">
        <f t="shared" si="26"/>
        <v>0</v>
      </c>
      <c r="G352" s="19">
        <f t="shared" si="27"/>
        <v>0</v>
      </c>
    </row>
    <row r="353" spans="1:13" x14ac:dyDescent="0.25">
      <c r="A353" s="5" t="s">
        <v>66</v>
      </c>
      <c r="B353" s="16">
        <v>50202010</v>
      </c>
      <c r="C353" s="19">
        <v>77000</v>
      </c>
      <c r="D353" s="19">
        <v>77000</v>
      </c>
      <c r="E353" s="19">
        <v>77000</v>
      </c>
      <c r="F353" s="19">
        <f t="shared" si="26"/>
        <v>0</v>
      </c>
      <c r="G353" s="19">
        <f t="shared" si="27"/>
        <v>0</v>
      </c>
    </row>
    <row r="354" spans="1:13" x14ac:dyDescent="0.25">
      <c r="A354" s="5" t="s">
        <v>72</v>
      </c>
      <c r="B354" s="16">
        <v>50299030</v>
      </c>
      <c r="C354" s="19">
        <v>83225</v>
      </c>
      <c r="D354" s="19">
        <v>83225</v>
      </c>
      <c r="E354" s="19">
        <v>83225</v>
      </c>
      <c r="F354" s="19">
        <f t="shared" si="26"/>
        <v>0</v>
      </c>
      <c r="G354" s="19">
        <f t="shared" si="27"/>
        <v>0</v>
      </c>
    </row>
    <row r="355" spans="1:13" x14ac:dyDescent="0.25">
      <c r="B355" s="16"/>
    </row>
    <row r="356" spans="1:13" x14ac:dyDescent="0.25">
      <c r="B356" s="16"/>
    </row>
    <row r="357" spans="1:13" s="17" customFormat="1" x14ac:dyDescent="0.25">
      <c r="A357" s="17" t="s">
        <v>154</v>
      </c>
      <c r="B357" s="15" t="s">
        <v>8</v>
      </c>
      <c r="C357" s="20">
        <v>1119950</v>
      </c>
      <c r="D357" s="20">
        <v>1119950</v>
      </c>
      <c r="E357" s="20">
        <v>1119950</v>
      </c>
      <c r="F357" s="20">
        <f t="shared" si="26"/>
        <v>0</v>
      </c>
      <c r="G357" s="20">
        <f t="shared" si="27"/>
        <v>0</v>
      </c>
      <c r="I357" s="22"/>
      <c r="J357" s="22"/>
      <c r="K357" s="22"/>
      <c r="L357" s="22"/>
      <c r="M357" s="22"/>
    </row>
    <row r="358" spans="1:13" s="17" customFormat="1" x14ac:dyDescent="0.25">
      <c r="A358" s="17" t="s">
        <v>155</v>
      </c>
      <c r="B358" s="15" t="s">
        <v>8</v>
      </c>
      <c r="C358" s="22"/>
      <c r="D358" s="22"/>
      <c r="E358" s="22"/>
      <c r="F358" s="22"/>
      <c r="G358" s="22"/>
      <c r="I358" s="22"/>
      <c r="J358" s="22"/>
      <c r="K358" s="22"/>
      <c r="L358" s="22"/>
      <c r="M358" s="22"/>
    </row>
    <row r="359" spans="1:13" x14ac:dyDescent="0.25">
      <c r="A359" s="5" t="s">
        <v>69</v>
      </c>
      <c r="B359" s="16">
        <v>50203990</v>
      </c>
      <c r="C359" s="19">
        <v>80000</v>
      </c>
      <c r="D359" s="19">
        <v>80000</v>
      </c>
      <c r="E359" s="19">
        <v>80000</v>
      </c>
      <c r="F359" s="19">
        <f t="shared" si="26"/>
        <v>0</v>
      </c>
      <c r="G359" s="19">
        <f t="shared" si="27"/>
        <v>0</v>
      </c>
    </row>
    <row r="360" spans="1:13" x14ac:dyDescent="0.25">
      <c r="A360" s="5" t="s">
        <v>72</v>
      </c>
      <c r="B360" s="16">
        <v>50299030</v>
      </c>
      <c r="C360" s="19">
        <v>1039950</v>
      </c>
      <c r="D360" s="19">
        <v>1039950</v>
      </c>
      <c r="E360" s="19">
        <v>1039950</v>
      </c>
      <c r="F360" s="19">
        <f t="shared" si="26"/>
        <v>0</v>
      </c>
      <c r="G360" s="19">
        <f t="shared" si="27"/>
        <v>0</v>
      </c>
    </row>
    <row r="361" spans="1:13" x14ac:dyDescent="0.25">
      <c r="B361" s="16"/>
    </row>
    <row r="362" spans="1:13" x14ac:dyDescent="0.25">
      <c r="A362" s="17" t="s">
        <v>156</v>
      </c>
      <c r="B362" s="15">
        <v>1031</v>
      </c>
      <c r="C362" s="20">
        <v>52983043.590000004</v>
      </c>
      <c r="D362" s="20">
        <v>52983043.590000004</v>
      </c>
      <c r="E362" s="20">
        <v>52612859.590000004</v>
      </c>
      <c r="F362" s="20">
        <f t="shared" si="26"/>
        <v>0</v>
      </c>
      <c r="G362" s="20">
        <f t="shared" si="27"/>
        <v>370184</v>
      </c>
    </row>
    <row r="363" spans="1:13" s="17" customFormat="1" x14ac:dyDescent="0.25">
      <c r="A363" s="17" t="s">
        <v>19</v>
      </c>
      <c r="B363" s="15">
        <v>100</v>
      </c>
      <c r="C363" s="21">
        <v>29123979.969999999</v>
      </c>
      <c r="D363" s="21">
        <v>29123979.969999999</v>
      </c>
      <c r="E363" s="21">
        <v>29123979.969999999</v>
      </c>
      <c r="F363" s="21">
        <f t="shared" si="26"/>
        <v>0</v>
      </c>
      <c r="G363" s="21">
        <f t="shared" si="27"/>
        <v>0</v>
      </c>
      <c r="I363" s="22"/>
      <c r="J363" s="22"/>
      <c r="K363" s="22"/>
      <c r="L363" s="22"/>
      <c r="M363" s="22"/>
    </row>
    <row r="364" spans="1:13" x14ac:dyDescent="0.25">
      <c r="A364" s="5" t="s">
        <v>20</v>
      </c>
      <c r="B364" s="16">
        <v>50101010</v>
      </c>
      <c r="C364" s="19">
        <v>19534097.140000001</v>
      </c>
      <c r="D364" s="19">
        <v>19534097.140000001</v>
      </c>
      <c r="E364" s="19">
        <v>19534097.140000001</v>
      </c>
      <c r="F364" s="19">
        <f t="shared" si="26"/>
        <v>0</v>
      </c>
      <c r="G364" s="19">
        <f t="shared" si="27"/>
        <v>0</v>
      </c>
    </row>
    <row r="365" spans="1:13" x14ac:dyDescent="0.25">
      <c r="A365" s="5" t="s">
        <v>157</v>
      </c>
      <c r="B365" s="16">
        <v>50101010</v>
      </c>
      <c r="C365" s="19">
        <v>1304.03</v>
      </c>
      <c r="D365" s="19">
        <v>1304.03</v>
      </c>
      <c r="E365" s="19">
        <v>1304.03</v>
      </c>
      <c r="F365" s="19">
        <f t="shared" si="26"/>
        <v>0</v>
      </c>
      <c r="G365" s="19">
        <f t="shared" si="27"/>
        <v>0</v>
      </c>
    </row>
    <row r="366" spans="1:13" x14ac:dyDescent="0.25">
      <c r="A366" s="5" t="s">
        <v>22</v>
      </c>
      <c r="B366" s="16">
        <v>50102010</v>
      </c>
      <c r="C366" s="19">
        <v>1364376.35</v>
      </c>
      <c r="D366" s="19">
        <v>1364376.35</v>
      </c>
      <c r="E366" s="19">
        <v>1364376.35</v>
      </c>
      <c r="F366" s="19">
        <f t="shared" si="26"/>
        <v>0</v>
      </c>
      <c r="G366" s="19">
        <f t="shared" si="27"/>
        <v>0</v>
      </c>
    </row>
    <row r="367" spans="1:13" x14ac:dyDescent="0.25">
      <c r="A367" s="5" t="s">
        <v>23</v>
      </c>
      <c r="B367" s="16">
        <v>50102020</v>
      </c>
      <c r="C367" s="19">
        <v>274500</v>
      </c>
      <c r="D367" s="19">
        <v>274500</v>
      </c>
      <c r="E367" s="19">
        <v>274500</v>
      </c>
      <c r="F367" s="19">
        <f t="shared" si="26"/>
        <v>0</v>
      </c>
      <c r="G367" s="19">
        <f t="shared" si="27"/>
        <v>0</v>
      </c>
    </row>
    <row r="368" spans="1:13" x14ac:dyDescent="0.25">
      <c r="A368" s="5" t="s">
        <v>147</v>
      </c>
      <c r="B368" s="16">
        <v>50102030</v>
      </c>
      <c r="C368" s="19">
        <v>82500</v>
      </c>
      <c r="D368" s="19">
        <v>82500</v>
      </c>
      <c r="E368" s="19">
        <v>82500</v>
      </c>
      <c r="F368" s="19">
        <f t="shared" si="26"/>
        <v>0</v>
      </c>
      <c r="G368" s="19">
        <f t="shared" si="27"/>
        <v>0</v>
      </c>
    </row>
    <row r="369" spans="1:13" x14ac:dyDescent="0.25">
      <c r="A369" s="5" t="s">
        <v>24</v>
      </c>
      <c r="B369" s="16">
        <v>50102040</v>
      </c>
      <c r="C369" s="19">
        <v>348000</v>
      </c>
      <c r="D369" s="19">
        <v>348000</v>
      </c>
      <c r="E369" s="19">
        <v>348000</v>
      </c>
      <c r="F369" s="19">
        <f t="shared" si="26"/>
        <v>0</v>
      </c>
      <c r="G369" s="19">
        <f t="shared" si="27"/>
        <v>0</v>
      </c>
    </row>
    <row r="370" spans="1:13" x14ac:dyDescent="0.25">
      <c r="A370" s="5" t="s">
        <v>148</v>
      </c>
      <c r="B370" s="16">
        <v>50102120</v>
      </c>
      <c r="C370" s="19">
        <v>75000</v>
      </c>
      <c r="D370" s="19">
        <v>75000</v>
      </c>
      <c r="E370" s="19">
        <v>75000</v>
      </c>
      <c r="F370" s="19">
        <f t="shared" si="26"/>
        <v>0</v>
      </c>
      <c r="G370" s="19">
        <f t="shared" si="27"/>
        <v>0</v>
      </c>
    </row>
    <row r="371" spans="1:13" x14ac:dyDescent="0.25">
      <c r="A371" s="5" t="s">
        <v>158</v>
      </c>
      <c r="B371" s="16">
        <v>50102130</v>
      </c>
      <c r="C371" s="19">
        <v>984063.97</v>
      </c>
      <c r="D371" s="19">
        <v>984063.97</v>
      </c>
      <c r="E371" s="19">
        <v>984063.97</v>
      </c>
      <c r="F371" s="19">
        <f t="shared" si="26"/>
        <v>0</v>
      </c>
      <c r="G371" s="19">
        <f t="shared" si="27"/>
        <v>0</v>
      </c>
    </row>
    <row r="372" spans="1:13" x14ac:dyDescent="0.25">
      <c r="A372" s="5" t="s">
        <v>26</v>
      </c>
      <c r="B372" s="16">
        <v>50102140</v>
      </c>
      <c r="C372" s="19">
        <v>3307719.4</v>
      </c>
      <c r="D372" s="19">
        <v>3307719.4</v>
      </c>
      <c r="E372" s="19">
        <v>3307719.4</v>
      </c>
      <c r="F372" s="19">
        <f t="shared" si="26"/>
        <v>0</v>
      </c>
      <c r="G372" s="19">
        <f t="shared" si="27"/>
        <v>0</v>
      </c>
    </row>
    <row r="373" spans="1:13" x14ac:dyDescent="0.25">
      <c r="A373" s="5" t="s">
        <v>159</v>
      </c>
      <c r="B373" s="16">
        <v>50102140</v>
      </c>
      <c r="C373" s="19">
        <v>330</v>
      </c>
      <c r="D373" s="19">
        <v>330</v>
      </c>
      <c r="E373" s="19">
        <v>330</v>
      </c>
      <c r="F373" s="19">
        <f t="shared" si="26"/>
        <v>0</v>
      </c>
      <c r="G373" s="19">
        <f t="shared" si="27"/>
        <v>0</v>
      </c>
    </row>
    <row r="374" spans="1:13" x14ac:dyDescent="0.25">
      <c r="A374" s="5" t="s">
        <v>27</v>
      </c>
      <c r="B374" s="16">
        <v>50102150</v>
      </c>
      <c r="C374" s="19">
        <v>289500</v>
      </c>
      <c r="D374" s="19">
        <v>289500</v>
      </c>
      <c r="E374" s="19">
        <v>289500</v>
      </c>
      <c r="F374" s="19">
        <f t="shared" si="26"/>
        <v>0</v>
      </c>
      <c r="G374" s="19">
        <f t="shared" si="27"/>
        <v>0</v>
      </c>
    </row>
    <row r="375" spans="1:13" x14ac:dyDescent="0.25">
      <c r="A375" s="5" t="s">
        <v>28</v>
      </c>
      <c r="B375" s="16">
        <v>50103010</v>
      </c>
      <c r="C375" s="19">
        <v>2232596.81</v>
      </c>
      <c r="D375" s="19">
        <v>2232596.81</v>
      </c>
      <c r="E375" s="19">
        <v>2232596.81</v>
      </c>
      <c r="F375" s="19">
        <f t="shared" si="26"/>
        <v>0</v>
      </c>
      <c r="G375" s="19">
        <f t="shared" si="27"/>
        <v>0</v>
      </c>
    </row>
    <row r="376" spans="1:13" x14ac:dyDescent="0.25">
      <c r="A376" s="5" t="s">
        <v>160</v>
      </c>
      <c r="B376" s="16">
        <v>50103010</v>
      </c>
      <c r="C376" s="19">
        <v>156.47999999999999</v>
      </c>
      <c r="D376" s="19">
        <v>156.47999999999999</v>
      </c>
      <c r="E376" s="19">
        <v>156.47999999999999</v>
      </c>
      <c r="F376" s="19">
        <f t="shared" si="26"/>
        <v>0</v>
      </c>
      <c r="G376" s="19">
        <f t="shared" si="27"/>
        <v>0</v>
      </c>
    </row>
    <row r="377" spans="1:13" x14ac:dyDescent="0.25">
      <c r="A377" s="5" t="s">
        <v>29</v>
      </c>
      <c r="B377" s="16">
        <v>50103020</v>
      </c>
      <c r="C377" s="19">
        <v>67725.460000000006</v>
      </c>
      <c r="D377" s="19">
        <v>67725.460000000006</v>
      </c>
      <c r="E377" s="19">
        <v>67725.460000000006</v>
      </c>
      <c r="F377" s="19">
        <f t="shared" si="26"/>
        <v>0</v>
      </c>
      <c r="G377" s="19">
        <f t="shared" si="27"/>
        <v>0</v>
      </c>
    </row>
    <row r="378" spans="1:13" x14ac:dyDescent="0.25">
      <c r="A378" s="5" t="s">
        <v>30</v>
      </c>
      <c r="B378" s="16">
        <v>50103030</v>
      </c>
      <c r="C378" s="19">
        <v>209398.6</v>
      </c>
      <c r="D378" s="19">
        <v>209398.6</v>
      </c>
      <c r="E378" s="19">
        <v>209398.6</v>
      </c>
      <c r="F378" s="19">
        <f t="shared" si="26"/>
        <v>0</v>
      </c>
      <c r="G378" s="19">
        <f t="shared" si="27"/>
        <v>0</v>
      </c>
    </row>
    <row r="379" spans="1:13" x14ac:dyDescent="0.25">
      <c r="A379" s="5" t="s">
        <v>161</v>
      </c>
      <c r="B379" s="16">
        <v>50103030</v>
      </c>
      <c r="C379" s="19">
        <v>18.16</v>
      </c>
      <c r="D379" s="19">
        <v>18.16</v>
      </c>
      <c r="E379" s="19">
        <v>18.16</v>
      </c>
      <c r="F379" s="19">
        <f t="shared" si="26"/>
        <v>0</v>
      </c>
      <c r="G379" s="19">
        <f t="shared" si="27"/>
        <v>0</v>
      </c>
    </row>
    <row r="380" spans="1:13" x14ac:dyDescent="0.25">
      <c r="A380" s="5" t="s">
        <v>31</v>
      </c>
      <c r="B380" s="16">
        <v>50103040</v>
      </c>
      <c r="C380" s="19">
        <v>67693.570000000007</v>
      </c>
      <c r="D380" s="19">
        <v>67693.570000000007</v>
      </c>
      <c r="E380" s="19">
        <v>67693.570000000007</v>
      </c>
      <c r="F380" s="19">
        <f t="shared" si="26"/>
        <v>0</v>
      </c>
      <c r="G380" s="19">
        <f t="shared" si="27"/>
        <v>0</v>
      </c>
    </row>
    <row r="381" spans="1:13" x14ac:dyDescent="0.25">
      <c r="A381" s="5" t="s">
        <v>32</v>
      </c>
      <c r="B381" s="16">
        <v>50104990</v>
      </c>
      <c r="C381" s="19">
        <v>285000</v>
      </c>
      <c r="D381" s="19">
        <v>285000</v>
      </c>
      <c r="E381" s="19">
        <v>285000</v>
      </c>
      <c r="F381" s="19">
        <f t="shared" si="26"/>
        <v>0</v>
      </c>
      <c r="G381" s="19">
        <f t="shared" si="27"/>
        <v>0</v>
      </c>
    </row>
    <row r="382" spans="1:13" x14ac:dyDescent="0.25">
      <c r="B382" s="16"/>
    </row>
    <row r="383" spans="1:13" s="17" customFormat="1" x14ac:dyDescent="0.25">
      <c r="A383" s="17" t="s">
        <v>33</v>
      </c>
      <c r="B383" s="15">
        <v>200</v>
      </c>
      <c r="C383" s="20">
        <v>23289063.620000001</v>
      </c>
      <c r="D383" s="20">
        <v>23289063.620000001</v>
      </c>
      <c r="E383" s="20">
        <v>23289059.620000001</v>
      </c>
      <c r="F383" s="20">
        <f t="shared" si="26"/>
        <v>0</v>
      </c>
      <c r="G383" s="20">
        <f t="shared" si="27"/>
        <v>4</v>
      </c>
      <c r="I383" s="22"/>
      <c r="J383" s="22"/>
      <c r="K383" s="22"/>
      <c r="L383" s="22"/>
      <c r="M383" s="22"/>
    </row>
    <row r="384" spans="1:13" x14ac:dyDescent="0.25">
      <c r="A384" s="5" t="s">
        <v>36</v>
      </c>
      <c r="B384" s="16">
        <v>50202010</v>
      </c>
      <c r="C384" s="19">
        <v>46120</v>
      </c>
      <c r="D384" s="19">
        <v>46120</v>
      </c>
      <c r="E384" s="19">
        <v>46120</v>
      </c>
      <c r="F384" s="19">
        <f t="shared" si="26"/>
        <v>0</v>
      </c>
      <c r="G384" s="19">
        <f t="shared" si="27"/>
        <v>0</v>
      </c>
    </row>
    <row r="385" spans="1:13" x14ac:dyDescent="0.25">
      <c r="A385" s="5" t="s">
        <v>162</v>
      </c>
      <c r="B385" s="16">
        <v>50203090</v>
      </c>
      <c r="C385" s="19">
        <v>74554.98</v>
      </c>
      <c r="D385" s="19">
        <v>74554.98</v>
      </c>
      <c r="E385" s="19">
        <v>74554.98</v>
      </c>
      <c r="F385" s="19">
        <f t="shared" si="26"/>
        <v>0</v>
      </c>
      <c r="G385" s="19">
        <f t="shared" si="27"/>
        <v>0</v>
      </c>
    </row>
    <row r="386" spans="1:13" x14ac:dyDescent="0.25">
      <c r="A386" s="5" t="s">
        <v>39</v>
      </c>
      <c r="B386" s="16">
        <v>50204010</v>
      </c>
      <c r="C386" s="19">
        <v>135608</v>
      </c>
      <c r="D386" s="19">
        <v>135608</v>
      </c>
      <c r="E386" s="19">
        <v>135608</v>
      </c>
      <c r="F386" s="19">
        <f t="shared" si="26"/>
        <v>0</v>
      </c>
      <c r="G386" s="19">
        <f t="shared" si="27"/>
        <v>0</v>
      </c>
    </row>
    <row r="387" spans="1:13" x14ac:dyDescent="0.25">
      <c r="A387" s="5" t="s">
        <v>163</v>
      </c>
      <c r="B387" s="16">
        <v>50204020</v>
      </c>
      <c r="C387" s="19">
        <v>14459989.470000001</v>
      </c>
      <c r="D387" s="19">
        <v>14459989.470000001</v>
      </c>
      <c r="E387" s="19">
        <v>14459989.470000001</v>
      </c>
      <c r="F387" s="19">
        <f t="shared" si="26"/>
        <v>0</v>
      </c>
      <c r="G387" s="19">
        <f t="shared" si="27"/>
        <v>0</v>
      </c>
    </row>
    <row r="388" spans="1:13" x14ac:dyDescent="0.25">
      <c r="A388" s="5" t="s">
        <v>40</v>
      </c>
      <c r="B388" s="16">
        <v>50205010</v>
      </c>
      <c r="C388" s="19">
        <v>4800</v>
      </c>
      <c r="D388" s="19">
        <v>4800</v>
      </c>
      <c r="E388" s="19">
        <v>4800</v>
      </c>
      <c r="F388" s="19">
        <f t="shared" si="26"/>
        <v>0</v>
      </c>
      <c r="G388" s="19">
        <f t="shared" si="27"/>
        <v>0</v>
      </c>
    </row>
    <row r="389" spans="1:13" x14ac:dyDescent="0.25">
      <c r="A389" s="5" t="s">
        <v>41</v>
      </c>
      <c r="B389" s="16">
        <v>50205020</v>
      </c>
      <c r="C389" s="19">
        <v>238000</v>
      </c>
      <c r="D389" s="19">
        <v>238000</v>
      </c>
      <c r="E389" s="19">
        <v>238000</v>
      </c>
      <c r="F389" s="19">
        <f t="shared" ref="F389:F441" si="28">C389-D389</f>
        <v>0</v>
      </c>
      <c r="G389" s="19">
        <f t="shared" ref="G389:G441" si="29">D389-E389</f>
        <v>0</v>
      </c>
    </row>
    <row r="390" spans="1:13" x14ac:dyDescent="0.25">
      <c r="A390" s="5" t="s">
        <v>696</v>
      </c>
      <c r="B390" s="16">
        <v>50205030</v>
      </c>
      <c r="C390" s="19">
        <v>727464</v>
      </c>
      <c r="D390" s="19">
        <v>727464</v>
      </c>
      <c r="E390" s="19">
        <v>727464</v>
      </c>
      <c r="F390" s="19">
        <f t="shared" si="28"/>
        <v>0</v>
      </c>
      <c r="G390" s="19">
        <f t="shared" si="29"/>
        <v>0</v>
      </c>
    </row>
    <row r="391" spans="1:13" x14ac:dyDescent="0.25">
      <c r="A391" s="5" t="s">
        <v>164</v>
      </c>
      <c r="B391" s="16">
        <v>50205040</v>
      </c>
      <c r="C391" s="19">
        <v>69137</v>
      </c>
      <c r="D391" s="19">
        <v>69137</v>
      </c>
      <c r="E391" s="19">
        <v>69137</v>
      </c>
      <c r="F391" s="19">
        <f t="shared" si="28"/>
        <v>0</v>
      </c>
      <c r="G391" s="19">
        <f t="shared" si="29"/>
        <v>0</v>
      </c>
    </row>
    <row r="392" spans="1:13" x14ac:dyDescent="0.25">
      <c r="A392" s="5" t="s">
        <v>165</v>
      </c>
      <c r="B392" s="16">
        <v>50205040</v>
      </c>
      <c r="C392" s="19">
        <v>505</v>
      </c>
      <c r="D392" s="19">
        <v>505</v>
      </c>
      <c r="E392" s="19">
        <v>505</v>
      </c>
      <c r="F392" s="19">
        <f t="shared" si="28"/>
        <v>0</v>
      </c>
      <c r="G392" s="19">
        <f t="shared" si="29"/>
        <v>0</v>
      </c>
    </row>
    <row r="393" spans="1:13" x14ac:dyDescent="0.25">
      <c r="A393" s="5" t="s">
        <v>46</v>
      </c>
      <c r="B393" s="16">
        <v>50213050</v>
      </c>
      <c r="C393" s="19">
        <v>355435</v>
      </c>
      <c r="D393" s="19">
        <v>355435</v>
      </c>
      <c r="E393" s="19">
        <v>355435</v>
      </c>
      <c r="F393" s="19">
        <f t="shared" si="28"/>
        <v>0</v>
      </c>
      <c r="G393" s="19">
        <f t="shared" si="29"/>
        <v>0</v>
      </c>
    </row>
    <row r="394" spans="1:13" x14ac:dyDescent="0.25">
      <c r="A394" s="5" t="s">
        <v>166</v>
      </c>
      <c r="B394" s="16">
        <v>50299050</v>
      </c>
      <c r="C394" s="19">
        <v>5000</v>
      </c>
      <c r="D394" s="19">
        <v>5000</v>
      </c>
      <c r="E394" s="19">
        <v>5000</v>
      </c>
      <c r="F394" s="19">
        <f t="shared" si="28"/>
        <v>0</v>
      </c>
      <c r="G394" s="19">
        <f t="shared" si="29"/>
        <v>0</v>
      </c>
    </row>
    <row r="395" spans="1:13" x14ac:dyDescent="0.25">
      <c r="B395" s="16"/>
    </row>
    <row r="396" spans="1:13" s="17" customFormat="1" x14ac:dyDescent="0.25">
      <c r="A396" s="17" t="s">
        <v>167</v>
      </c>
      <c r="B396" s="15" t="s">
        <v>8</v>
      </c>
      <c r="C396" s="20">
        <v>465210.39</v>
      </c>
      <c r="D396" s="20">
        <v>465210.39</v>
      </c>
      <c r="E396" s="20">
        <v>465210.39</v>
      </c>
      <c r="F396" s="20">
        <f t="shared" si="28"/>
        <v>0</v>
      </c>
      <c r="G396" s="20">
        <f t="shared" si="29"/>
        <v>0</v>
      </c>
      <c r="I396" s="22"/>
      <c r="J396" s="22"/>
      <c r="K396" s="22"/>
      <c r="L396" s="22"/>
      <c r="M396" s="22"/>
    </row>
    <row r="397" spans="1:13" s="17" customFormat="1" x14ac:dyDescent="0.25">
      <c r="A397" s="17" t="s">
        <v>168</v>
      </c>
      <c r="B397" s="15" t="s">
        <v>8</v>
      </c>
      <c r="C397" s="22"/>
      <c r="D397" s="22"/>
      <c r="E397" s="22"/>
      <c r="F397" s="22"/>
      <c r="G397" s="22"/>
      <c r="I397" s="22"/>
      <c r="J397" s="22"/>
      <c r="K397" s="22"/>
      <c r="L397" s="22"/>
      <c r="M397" s="22"/>
    </row>
    <row r="398" spans="1:13" x14ac:dyDescent="0.25">
      <c r="A398" s="5" t="s">
        <v>685</v>
      </c>
      <c r="B398" s="16">
        <v>50201010</v>
      </c>
      <c r="C398" s="19">
        <v>77978</v>
      </c>
      <c r="D398" s="19">
        <v>77978</v>
      </c>
      <c r="E398" s="19">
        <v>77978</v>
      </c>
      <c r="F398" s="19">
        <f t="shared" si="28"/>
        <v>0</v>
      </c>
      <c r="G398" s="19">
        <f t="shared" si="29"/>
        <v>0</v>
      </c>
    </row>
    <row r="399" spans="1:13" x14ac:dyDescent="0.25">
      <c r="A399" s="5" t="s">
        <v>667</v>
      </c>
      <c r="B399" s="16">
        <v>50202010</v>
      </c>
      <c r="C399" s="19">
        <v>283376</v>
      </c>
      <c r="D399" s="19">
        <v>283376</v>
      </c>
      <c r="E399" s="19">
        <v>283376</v>
      </c>
      <c r="F399" s="19">
        <f t="shared" si="28"/>
        <v>0</v>
      </c>
      <c r="G399" s="19">
        <f t="shared" si="29"/>
        <v>0</v>
      </c>
    </row>
    <row r="400" spans="1:13" x14ac:dyDescent="0.25">
      <c r="A400" s="5" t="s">
        <v>67</v>
      </c>
      <c r="B400" s="16">
        <v>50203010</v>
      </c>
      <c r="C400" s="19">
        <v>29967.5</v>
      </c>
      <c r="D400" s="19">
        <v>29967.5</v>
      </c>
      <c r="E400" s="19">
        <v>29967.5</v>
      </c>
      <c r="F400" s="19">
        <f t="shared" si="28"/>
        <v>0</v>
      </c>
      <c r="G400" s="19">
        <f t="shared" si="29"/>
        <v>0</v>
      </c>
    </row>
    <row r="401" spans="1:13" x14ac:dyDescent="0.25">
      <c r="A401" s="5" t="s">
        <v>70</v>
      </c>
      <c r="B401" s="16">
        <v>50211990</v>
      </c>
      <c r="C401" s="19">
        <v>13888.89</v>
      </c>
      <c r="D401" s="19">
        <v>13888.89</v>
      </c>
      <c r="E401" s="19">
        <v>13888.89</v>
      </c>
      <c r="F401" s="19">
        <f t="shared" si="28"/>
        <v>0</v>
      </c>
      <c r="G401" s="19">
        <f t="shared" si="29"/>
        <v>0</v>
      </c>
    </row>
    <row r="402" spans="1:13" x14ac:dyDescent="0.25">
      <c r="A402" s="5" t="s">
        <v>681</v>
      </c>
      <c r="B402" s="16">
        <v>50299030</v>
      </c>
      <c r="C402" s="19">
        <v>60000</v>
      </c>
      <c r="D402" s="19">
        <v>60000</v>
      </c>
      <c r="E402" s="19">
        <v>60000</v>
      </c>
      <c r="F402" s="19">
        <f t="shared" si="28"/>
        <v>0</v>
      </c>
      <c r="G402" s="19">
        <f t="shared" si="29"/>
        <v>0</v>
      </c>
    </row>
    <row r="403" spans="1:13" x14ac:dyDescent="0.25">
      <c r="B403" s="16"/>
    </row>
    <row r="404" spans="1:13" s="17" customFormat="1" x14ac:dyDescent="0.25">
      <c r="A404" s="17" t="s">
        <v>169</v>
      </c>
      <c r="B404" s="15" t="s">
        <v>8</v>
      </c>
      <c r="C404" s="20">
        <v>836010</v>
      </c>
      <c r="D404" s="20">
        <v>836010</v>
      </c>
      <c r="E404" s="20">
        <v>836010</v>
      </c>
      <c r="F404" s="20">
        <f t="shared" si="28"/>
        <v>0</v>
      </c>
      <c r="G404" s="20">
        <f t="shared" si="29"/>
        <v>0</v>
      </c>
      <c r="I404" s="22"/>
      <c r="J404" s="22"/>
      <c r="K404" s="22"/>
      <c r="L404" s="22"/>
      <c r="M404" s="22"/>
    </row>
    <row r="405" spans="1:13" x14ac:dyDescent="0.25">
      <c r="A405" s="5" t="s">
        <v>65</v>
      </c>
      <c r="B405" s="16">
        <v>50201010</v>
      </c>
      <c r="C405" s="19">
        <v>4340</v>
      </c>
      <c r="D405" s="19">
        <v>4340</v>
      </c>
      <c r="E405" s="19">
        <v>4340</v>
      </c>
      <c r="F405" s="19">
        <f t="shared" si="28"/>
        <v>0</v>
      </c>
      <c r="G405" s="19">
        <f t="shared" si="29"/>
        <v>0</v>
      </c>
    </row>
    <row r="406" spans="1:13" x14ac:dyDescent="0.25">
      <c r="A406" s="5" t="s">
        <v>66</v>
      </c>
      <c r="B406" s="16">
        <v>50202010</v>
      </c>
      <c r="C406" s="19">
        <v>26490</v>
      </c>
      <c r="D406" s="19">
        <v>26490</v>
      </c>
      <c r="E406" s="19">
        <v>26490</v>
      </c>
      <c r="F406" s="19">
        <f t="shared" si="28"/>
        <v>0</v>
      </c>
      <c r="G406" s="19">
        <f t="shared" si="29"/>
        <v>0</v>
      </c>
    </row>
    <row r="407" spans="1:13" x14ac:dyDescent="0.25">
      <c r="A407" s="5" t="s">
        <v>67</v>
      </c>
      <c r="B407" s="16">
        <v>50203010</v>
      </c>
      <c r="C407" s="19">
        <v>99740</v>
      </c>
      <c r="D407" s="19">
        <v>99740</v>
      </c>
      <c r="E407" s="19">
        <v>99740</v>
      </c>
      <c r="F407" s="19">
        <f t="shared" si="28"/>
        <v>0</v>
      </c>
      <c r="G407" s="19">
        <f t="shared" si="29"/>
        <v>0</v>
      </c>
    </row>
    <row r="408" spans="1:13" x14ac:dyDescent="0.25">
      <c r="A408" s="5" t="s">
        <v>70</v>
      </c>
      <c r="B408" s="16">
        <v>50211990</v>
      </c>
      <c r="C408" s="19">
        <v>3500</v>
      </c>
      <c r="D408" s="19">
        <v>3500</v>
      </c>
      <c r="E408" s="19">
        <v>3500</v>
      </c>
      <c r="F408" s="19">
        <f t="shared" si="28"/>
        <v>0</v>
      </c>
      <c r="G408" s="19">
        <f t="shared" si="29"/>
        <v>0</v>
      </c>
    </row>
    <row r="409" spans="1:13" x14ac:dyDescent="0.25">
      <c r="A409" s="5" t="s">
        <v>76</v>
      </c>
      <c r="B409" s="16">
        <v>50299020</v>
      </c>
      <c r="C409" s="19">
        <v>601940</v>
      </c>
      <c r="D409" s="19">
        <v>601940</v>
      </c>
      <c r="E409" s="19">
        <v>601940</v>
      </c>
      <c r="F409" s="19">
        <f t="shared" si="28"/>
        <v>0</v>
      </c>
      <c r="G409" s="19">
        <f t="shared" si="29"/>
        <v>0</v>
      </c>
    </row>
    <row r="410" spans="1:13" x14ac:dyDescent="0.25">
      <c r="A410" s="5" t="s">
        <v>72</v>
      </c>
      <c r="B410" s="16">
        <v>50299030</v>
      </c>
      <c r="C410" s="19">
        <v>100000</v>
      </c>
      <c r="D410" s="19">
        <v>100000</v>
      </c>
      <c r="E410" s="19">
        <v>100000</v>
      </c>
      <c r="F410" s="19">
        <f t="shared" si="28"/>
        <v>0</v>
      </c>
      <c r="G410" s="19">
        <f t="shared" si="29"/>
        <v>0</v>
      </c>
    </row>
    <row r="411" spans="1:13" x14ac:dyDescent="0.25">
      <c r="B411" s="16"/>
    </row>
    <row r="412" spans="1:13" s="17" customFormat="1" x14ac:dyDescent="0.25">
      <c r="A412" s="17" t="s">
        <v>170</v>
      </c>
      <c r="B412" s="15" t="s">
        <v>8</v>
      </c>
      <c r="C412" s="20">
        <v>489872.56</v>
      </c>
      <c r="D412" s="20">
        <v>489872.56</v>
      </c>
      <c r="E412" s="20">
        <v>489872.56</v>
      </c>
      <c r="F412" s="20">
        <f t="shared" si="28"/>
        <v>0</v>
      </c>
      <c r="G412" s="20">
        <f t="shared" si="29"/>
        <v>0</v>
      </c>
      <c r="I412" s="22"/>
      <c r="J412" s="22"/>
      <c r="K412" s="22"/>
      <c r="L412" s="22"/>
      <c r="M412" s="22"/>
    </row>
    <row r="413" spans="1:13" s="17" customFormat="1" x14ac:dyDescent="0.25">
      <c r="A413" s="17" t="s">
        <v>84</v>
      </c>
      <c r="B413" s="15" t="s">
        <v>8</v>
      </c>
      <c r="C413" s="22"/>
      <c r="D413" s="22"/>
      <c r="E413" s="22"/>
      <c r="F413" s="22"/>
      <c r="G413" s="22"/>
      <c r="I413" s="22"/>
      <c r="J413" s="22"/>
      <c r="K413" s="22"/>
      <c r="L413" s="22"/>
      <c r="M413" s="22"/>
    </row>
    <row r="414" spans="1:13" x14ac:dyDescent="0.25">
      <c r="A414" s="5" t="s">
        <v>65</v>
      </c>
      <c r="B414" s="16">
        <v>50201010</v>
      </c>
      <c r="C414" s="19">
        <v>14400</v>
      </c>
      <c r="D414" s="19">
        <v>14400</v>
      </c>
      <c r="E414" s="19">
        <v>14400</v>
      </c>
      <c r="F414" s="19">
        <f t="shared" si="28"/>
        <v>0</v>
      </c>
      <c r="G414" s="19">
        <f t="shared" si="29"/>
        <v>0</v>
      </c>
    </row>
    <row r="415" spans="1:13" x14ac:dyDescent="0.25">
      <c r="A415" s="5" t="s">
        <v>66</v>
      </c>
      <c r="B415" s="16">
        <v>50202010</v>
      </c>
      <c r="C415" s="19">
        <v>247500</v>
      </c>
      <c r="D415" s="19">
        <v>247500</v>
      </c>
      <c r="E415" s="19">
        <v>247500</v>
      </c>
      <c r="F415" s="19">
        <f t="shared" si="28"/>
        <v>0</v>
      </c>
      <c r="G415" s="19">
        <f t="shared" si="29"/>
        <v>0</v>
      </c>
    </row>
    <row r="416" spans="1:13" x14ac:dyDescent="0.25">
      <c r="A416" s="5" t="s">
        <v>67</v>
      </c>
      <c r="B416" s="16">
        <v>50203010</v>
      </c>
      <c r="C416" s="19">
        <v>69870</v>
      </c>
      <c r="D416" s="19">
        <v>69870</v>
      </c>
      <c r="E416" s="19">
        <v>69870</v>
      </c>
      <c r="F416" s="19">
        <f t="shared" si="28"/>
        <v>0</v>
      </c>
      <c r="G416" s="19">
        <f t="shared" si="29"/>
        <v>0</v>
      </c>
    </row>
    <row r="417" spans="1:13" x14ac:dyDescent="0.25">
      <c r="A417" s="5" t="s">
        <v>69</v>
      </c>
      <c r="B417" s="16">
        <v>50203990</v>
      </c>
      <c r="C417" s="19">
        <v>72797</v>
      </c>
      <c r="D417" s="19">
        <v>72797</v>
      </c>
      <c r="E417" s="19">
        <v>72797</v>
      </c>
      <c r="F417" s="19">
        <f t="shared" si="28"/>
        <v>0</v>
      </c>
      <c r="G417" s="19">
        <f t="shared" si="29"/>
        <v>0</v>
      </c>
    </row>
    <row r="418" spans="1:13" x14ac:dyDescent="0.25">
      <c r="A418" s="5" t="s">
        <v>70</v>
      </c>
      <c r="B418" s="16">
        <v>50211990</v>
      </c>
      <c r="C418" s="19">
        <v>5555.56</v>
      </c>
      <c r="D418" s="19">
        <v>5555.56</v>
      </c>
      <c r="E418" s="19">
        <v>5555.56</v>
      </c>
      <c r="F418" s="19">
        <f t="shared" si="28"/>
        <v>0</v>
      </c>
      <c r="G418" s="19">
        <f t="shared" si="29"/>
        <v>0</v>
      </c>
    </row>
    <row r="419" spans="1:13" x14ac:dyDescent="0.25">
      <c r="A419" s="5" t="s">
        <v>72</v>
      </c>
      <c r="B419" s="16">
        <v>50299030</v>
      </c>
      <c r="C419" s="19">
        <v>79750</v>
      </c>
      <c r="D419" s="19">
        <v>79750</v>
      </c>
      <c r="E419" s="19">
        <v>79750</v>
      </c>
      <c r="F419" s="19">
        <f t="shared" si="28"/>
        <v>0</v>
      </c>
      <c r="G419" s="19">
        <f t="shared" si="29"/>
        <v>0</v>
      </c>
    </row>
    <row r="420" spans="1:13" x14ac:dyDescent="0.25">
      <c r="B420" s="16"/>
    </row>
    <row r="421" spans="1:13" s="17" customFormat="1" x14ac:dyDescent="0.25">
      <c r="A421" s="17" t="s">
        <v>171</v>
      </c>
      <c r="B421" s="15" t="s">
        <v>8</v>
      </c>
      <c r="C421" s="20">
        <v>1108934.6000000001</v>
      </c>
      <c r="D421" s="20">
        <v>1108934.6000000001</v>
      </c>
      <c r="E421" s="20">
        <v>1108934.6000000001</v>
      </c>
      <c r="F421" s="20">
        <f t="shared" si="28"/>
        <v>0</v>
      </c>
      <c r="G421" s="20">
        <f t="shared" si="29"/>
        <v>0</v>
      </c>
      <c r="I421" s="22"/>
      <c r="J421" s="22"/>
      <c r="K421" s="22"/>
      <c r="L421" s="22"/>
      <c r="M421" s="22"/>
    </row>
    <row r="422" spans="1:13" s="17" customFormat="1" x14ac:dyDescent="0.25">
      <c r="A422" s="17" t="s">
        <v>172</v>
      </c>
      <c r="B422" s="15" t="s">
        <v>8</v>
      </c>
      <c r="C422" s="22"/>
      <c r="D422" s="22"/>
      <c r="E422" s="22"/>
      <c r="F422" s="22"/>
      <c r="G422" s="22"/>
      <c r="I422" s="22"/>
      <c r="J422" s="22"/>
      <c r="K422" s="22"/>
      <c r="L422" s="22"/>
      <c r="M422" s="22"/>
    </row>
    <row r="423" spans="1:13" x14ac:dyDescent="0.25">
      <c r="A423" s="5" t="s">
        <v>65</v>
      </c>
      <c r="B423" s="16">
        <v>50201010</v>
      </c>
      <c r="C423" s="19">
        <v>85070.6</v>
      </c>
      <c r="D423" s="19">
        <v>85070.6</v>
      </c>
      <c r="E423" s="19">
        <v>85070.6</v>
      </c>
      <c r="F423" s="19">
        <f t="shared" si="28"/>
        <v>0</v>
      </c>
      <c r="G423" s="19">
        <f t="shared" si="29"/>
        <v>0</v>
      </c>
    </row>
    <row r="424" spans="1:13" x14ac:dyDescent="0.25">
      <c r="A424" s="5" t="s">
        <v>66</v>
      </c>
      <c r="B424" s="16">
        <v>50202010</v>
      </c>
      <c r="C424" s="19">
        <v>224500</v>
      </c>
      <c r="D424" s="19">
        <v>224500</v>
      </c>
      <c r="E424" s="19">
        <v>224500</v>
      </c>
      <c r="F424" s="19">
        <f t="shared" si="28"/>
        <v>0</v>
      </c>
      <c r="G424" s="19">
        <f t="shared" si="29"/>
        <v>0</v>
      </c>
    </row>
    <row r="425" spans="1:13" x14ac:dyDescent="0.25">
      <c r="A425" s="5" t="s">
        <v>67</v>
      </c>
      <c r="B425" s="16">
        <v>50203010</v>
      </c>
      <c r="C425" s="19">
        <v>100000</v>
      </c>
      <c r="D425" s="19">
        <v>100000</v>
      </c>
      <c r="E425" s="19">
        <v>100000</v>
      </c>
      <c r="F425" s="19">
        <f t="shared" si="28"/>
        <v>0</v>
      </c>
      <c r="G425" s="19">
        <f t="shared" si="29"/>
        <v>0</v>
      </c>
    </row>
    <row r="426" spans="1:13" x14ac:dyDescent="0.25">
      <c r="A426" s="5" t="s">
        <v>69</v>
      </c>
      <c r="B426" s="16">
        <v>50203990</v>
      </c>
      <c r="C426" s="19">
        <v>165800</v>
      </c>
      <c r="D426" s="19">
        <v>165800</v>
      </c>
      <c r="E426" s="19">
        <v>165800</v>
      </c>
      <c r="F426" s="19">
        <f t="shared" si="28"/>
        <v>0</v>
      </c>
      <c r="G426" s="19">
        <f t="shared" si="29"/>
        <v>0</v>
      </c>
    </row>
    <row r="427" spans="1:13" x14ac:dyDescent="0.25">
      <c r="A427" s="5" t="s">
        <v>87</v>
      </c>
      <c r="B427" s="16">
        <v>50204010</v>
      </c>
      <c r="C427" s="19">
        <v>3564</v>
      </c>
      <c r="D427" s="19">
        <v>3564</v>
      </c>
      <c r="E427" s="19">
        <v>3564</v>
      </c>
      <c r="F427" s="19">
        <f t="shared" si="28"/>
        <v>0</v>
      </c>
      <c r="G427" s="19">
        <f t="shared" si="29"/>
        <v>0</v>
      </c>
    </row>
    <row r="428" spans="1:13" x14ac:dyDescent="0.25">
      <c r="A428" s="5" t="s">
        <v>70</v>
      </c>
      <c r="B428" s="16">
        <v>50211990</v>
      </c>
      <c r="C428" s="19">
        <v>60000</v>
      </c>
      <c r="D428" s="19">
        <v>60000</v>
      </c>
      <c r="E428" s="19">
        <v>60000</v>
      </c>
      <c r="F428" s="19">
        <f t="shared" si="28"/>
        <v>0</v>
      </c>
      <c r="G428" s="19">
        <f t="shared" si="29"/>
        <v>0</v>
      </c>
    </row>
    <row r="429" spans="1:13" x14ac:dyDescent="0.25">
      <c r="A429" s="5" t="s">
        <v>76</v>
      </c>
      <c r="B429" s="16">
        <v>50299020</v>
      </c>
      <c r="C429" s="19">
        <v>250000</v>
      </c>
      <c r="D429" s="19">
        <v>250000</v>
      </c>
      <c r="E429" s="19">
        <v>250000</v>
      </c>
      <c r="F429" s="19">
        <f t="shared" si="28"/>
        <v>0</v>
      </c>
      <c r="G429" s="19">
        <f t="shared" si="29"/>
        <v>0</v>
      </c>
    </row>
    <row r="430" spans="1:13" x14ac:dyDescent="0.25">
      <c r="A430" s="5" t="s">
        <v>72</v>
      </c>
      <c r="B430" s="16">
        <v>50299030</v>
      </c>
      <c r="C430" s="19">
        <v>220000</v>
      </c>
      <c r="D430" s="19">
        <v>220000</v>
      </c>
      <c r="E430" s="19">
        <v>220000</v>
      </c>
      <c r="F430" s="19">
        <f t="shared" si="28"/>
        <v>0</v>
      </c>
      <c r="G430" s="19">
        <f t="shared" si="29"/>
        <v>0</v>
      </c>
    </row>
    <row r="431" spans="1:13" x14ac:dyDescent="0.25">
      <c r="B431" s="16"/>
    </row>
    <row r="432" spans="1:13" s="17" customFormat="1" x14ac:dyDescent="0.25">
      <c r="A432" s="17" t="s">
        <v>173</v>
      </c>
      <c r="B432" s="15" t="s">
        <v>8</v>
      </c>
      <c r="C432" s="20">
        <v>2656150</v>
      </c>
      <c r="D432" s="20">
        <v>2656150</v>
      </c>
      <c r="E432" s="20">
        <v>2656150</v>
      </c>
      <c r="F432" s="20">
        <f t="shared" si="28"/>
        <v>0</v>
      </c>
      <c r="G432" s="20">
        <f t="shared" si="29"/>
        <v>0</v>
      </c>
      <c r="I432" s="22"/>
      <c r="J432" s="22"/>
      <c r="K432" s="22"/>
      <c r="L432" s="22"/>
      <c r="M432" s="22"/>
    </row>
    <row r="433" spans="1:13" x14ac:dyDescent="0.25">
      <c r="A433" s="5" t="s">
        <v>109</v>
      </c>
      <c r="B433" s="16">
        <v>50206020</v>
      </c>
      <c r="C433" s="19">
        <v>208400</v>
      </c>
      <c r="D433" s="19">
        <v>208400</v>
      </c>
      <c r="E433" s="19">
        <v>208400</v>
      </c>
      <c r="F433" s="19">
        <v>0</v>
      </c>
      <c r="G433" s="19">
        <v>0</v>
      </c>
    </row>
    <row r="434" spans="1:13" x14ac:dyDescent="0.25">
      <c r="A434" s="5" t="s">
        <v>70</v>
      </c>
      <c r="B434" s="16">
        <v>50211990</v>
      </c>
      <c r="C434" s="19">
        <v>2372500</v>
      </c>
      <c r="D434" s="19">
        <v>2372500</v>
      </c>
      <c r="E434" s="19">
        <v>2372500</v>
      </c>
      <c r="F434" s="19">
        <v>0</v>
      </c>
      <c r="G434" s="19">
        <v>0</v>
      </c>
    </row>
    <row r="435" spans="1:13" x14ac:dyDescent="0.25">
      <c r="A435" s="5" t="s">
        <v>72</v>
      </c>
      <c r="B435" s="16">
        <v>50299030</v>
      </c>
      <c r="C435" s="19">
        <v>75250</v>
      </c>
      <c r="D435" s="19">
        <v>75250</v>
      </c>
      <c r="E435" s="19">
        <v>75250</v>
      </c>
      <c r="F435" s="19">
        <v>0</v>
      </c>
      <c r="G435" s="19">
        <v>0</v>
      </c>
    </row>
    <row r="436" spans="1:13" x14ac:dyDescent="0.25">
      <c r="B436" s="16"/>
    </row>
    <row r="437" spans="1:13" s="17" customFormat="1" x14ac:dyDescent="0.25">
      <c r="A437" s="17" t="s">
        <v>174</v>
      </c>
      <c r="B437" s="15" t="s">
        <v>8</v>
      </c>
      <c r="C437" s="20">
        <v>887655.62</v>
      </c>
      <c r="D437" s="20">
        <v>887655.62</v>
      </c>
      <c r="E437" s="20">
        <v>887651.62</v>
      </c>
      <c r="F437" s="20">
        <f t="shared" si="28"/>
        <v>0</v>
      </c>
      <c r="G437" s="20">
        <f t="shared" si="29"/>
        <v>4</v>
      </c>
      <c r="I437" s="22"/>
      <c r="J437" s="22"/>
      <c r="K437" s="22"/>
      <c r="L437" s="22"/>
      <c r="M437" s="22"/>
    </row>
    <row r="438" spans="1:13" x14ac:dyDescent="0.25">
      <c r="A438" s="5" t="s">
        <v>65</v>
      </c>
      <c r="B438" s="16">
        <v>50201010</v>
      </c>
      <c r="C438" s="19">
        <v>122671</v>
      </c>
      <c r="D438" s="19">
        <v>122671</v>
      </c>
      <c r="E438" s="19">
        <v>122671</v>
      </c>
      <c r="F438" s="19">
        <f t="shared" si="28"/>
        <v>0</v>
      </c>
      <c r="G438" s="19">
        <f t="shared" si="29"/>
        <v>0</v>
      </c>
    </row>
    <row r="439" spans="1:13" x14ac:dyDescent="0.25">
      <c r="A439" s="5" t="s">
        <v>66</v>
      </c>
      <c r="B439" s="16">
        <v>50202010</v>
      </c>
      <c r="C439" s="19">
        <v>248200</v>
      </c>
      <c r="D439" s="19">
        <v>248200</v>
      </c>
      <c r="E439" s="19">
        <v>248196</v>
      </c>
      <c r="F439" s="19">
        <f t="shared" si="28"/>
        <v>0</v>
      </c>
      <c r="G439" s="19">
        <f t="shared" si="29"/>
        <v>4</v>
      </c>
    </row>
    <row r="440" spans="1:13" x14ac:dyDescent="0.25">
      <c r="A440" s="5" t="s">
        <v>67</v>
      </c>
      <c r="B440" s="16">
        <v>50203010</v>
      </c>
      <c r="C440" s="19">
        <v>59100</v>
      </c>
      <c r="D440" s="19">
        <v>59100</v>
      </c>
      <c r="E440" s="19">
        <v>59100</v>
      </c>
      <c r="F440" s="19">
        <f t="shared" si="28"/>
        <v>0</v>
      </c>
      <c r="G440" s="19">
        <f t="shared" si="29"/>
        <v>0</v>
      </c>
    </row>
    <row r="441" spans="1:13" x14ac:dyDescent="0.25">
      <c r="A441" s="5" t="s">
        <v>69</v>
      </c>
      <c r="B441" s="16">
        <v>50203990</v>
      </c>
      <c r="C441" s="19">
        <v>103989</v>
      </c>
      <c r="D441" s="19">
        <v>103989</v>
      </c>
      <c r="E441" s="19">
        <v>103989</v>
      </c>
      <c r="F441" s="19">
        <f t="shared" si="28"/>
        <v>0</v>
      </c>
      <c r="G441" s="19">
        <f t="shared" si="29"/>
        <v>0</v>
      </c>
    </row>
    <row r="442" spans="1:13" x14ac:dyDescent="0.25">
      <c r="A442" s="5" t="s">
        <v>87</v>
      </c>
      <c r="B442" s="16">
        <v>50204010</v>
      </c>
      <c r="C442" s="19">
        <v>2640</v>
      </c>
      <c r="D442" s="19">
        <v>2640</v>
      </c>
      <c r="E442" s="19">
        <v>2640</v>
      </c>
      <c r="F442" s="19">
        <f t="shared" ref="F442:F495" si="30">C442-D442</f>
        <v>0</v>
      </c>
      <c r="G442" s="19">
        <f t="shared" ref="G442:G495" si="31">D442-E442</f>
        <v>0</v>
      </c>
    </row>
    <row r="443" spans="1:13" x14ac:dyDescent="0.25">
      <c r="A443" s="5" t="s">
        <v>109</v>
      </c>
      <c r="B443" s="16">
        <v>50206020</v>
      </c>
      <c r="C443" s="19">
        <v>73900</v>
      </c>
      <c r="D443" s="19">
        <v>73900</v>
      </c>
      <c r="E443" s="19">
        <v>73900</v>
      </c>
      <c r="F443" s="19">
        <f t="shared" si="30"/>
        <v>0</v>
      </c>
      <c r="G443" s="19">
        <f t="shared" si="31"/>
        <v>0</v>
      </c>
    </row>
    <row r="444" spans="1:13" x14ac:dyDescent="0.25">
      <c r="A444" s="5" t="s">
        <v>70</v>
      </c>
      <c r="B444" s="16">
        <v>50211990</v>
      </c>
      <c r="C444" s="19">
        <v>17200</v>
      </c>
      <c r="D444" s="19">
        <v>17200</v>
      </c>
      <c r="E444" s="19">
        <v>17200</v>
      </c>
      <c r="F444" s="19">
        <f t="shared" si="30"/>
        <v>0</v>
      </c>
      <c r="G444" s="19">
        <f t="shared" si="31"/>
        <v>0</v>
      </c>
    </row>
    <row r="445" spans="1:13" x14ac:dyDescent="0.25">
      <c r="A445" s="5" t="s">
        <v>80</v>
      </c>
      <c r="B445" s="16">
        <v>50212990</v>
      </c>
      <c r="C445" s="19">
        <v>9955.6200000000008</v>
      </c>
      <c r="D445" s="19">
        <v>9955.6200000000008</v>
      </c>
      <c r="E445" s="19">
        <v>9955.6200000000008</v>
      </c>
      <c r="F445" s="19">
        <f t="shared" si="30"/>
        <v>0</v>
      </c>
      <c r="G445" s="19">
        <f t="shared" si="31"/>
        <v>0</v>
      </c>
    </row>
    <row r="446" spans="1:13" x14ac:dyDescent="0.25">
      <c r="A446" s="5" t="s">
        <v>76</v>
      </c>
      <c r="B446" s="16">
        <v>50299020</v>
      </c>
      <c r="C446" s="19">
        <v>100000</v>
      </c>
      <c r="D446" s="19">
        <v>100000</v>
      </c>
      <c r="E446" s="19">
        <v>100000</v>
      </c>
      <c r="F446" s="19">
        <f t="shared" si="30"/>
        <v>0</v>
      </c>
      <c r="G446" s="19">
        <f t="shared" si="31"/>
        <v>0</v>
      </c>
    </row>
    <row r="447" spans="1:13" x14ac:dyDescent="0.25">
      <c r="A447" s="5" t="s">
        <v>72</v>
      </c>
      <c r="B447" s="16">
        <v>50299030</v>
      </c>
      <c r="C447" s="19">
        <v>150000</v>
      </c>
      <c r="D447" s="19">
        <v>150000</v>
      </c>
      <c r="E447" s="19">
        <v>150000</v>
      </c>
      <c r="F447" s="19">
        <f t="shared" si="30"/>
        <v>0</v>
      </c>
      <c r="G447" s="19">
        <f t="shared" si="31"/>
        <v>0</v>
      </c>
    </row>
    <row r="448" spans="1:13" x14ac:dyDescent="0.25">
      <c r="B448" s="16"/>
    </row>
    <row r="449" spans="1:13" s="17" customFormat="1" x14ac:dyDescent="0.25">
      <c r="A449" s="17" t="s">
        <v>175</v>
      </c>
      <c r="B449" s="15" t="s">
        <v>8</v>
      </c>
      <c r="C449" s="20">
        <v>728617</v>
      </c>
      <c r="D449" s="20">
        <v>728617</v>
      </c>
      <c r="E449" s="20">
        <v>728617</v>
      </c>
      <c r="F449" s="20">
        <f t="shared" si="30"/>
        <v>0</v>
      </c>
      <c r="G449" s="20">
        <f t="shared" si="31"/>
        <v>0</v>
      </c>
      <c r="I449" s="22"/>
      <c r="J449" s="22"/>
      <c r="K449" s="22"/>
      <c r="L449" s="22"/>
      <c r="M449" s="22"/>
    </row>
    <row r="450" spans="1:13" x14ac:dyDescent="0.25">
      <c r="A450" s="5" t="s">
        <v>679</v>
      </c>
      <c r="B450" s="16">
        <v>50202010</v>
      </c>
      <c r="C450" s="19">
        <v>193600</v>
      </c>
      <c r="D450" s="19">
        <v>193600</v>
      </c>
      <c r="E450" s="19">
        <v>193600</v>
      </c>
      <c r="F450" s="19">
        <f t="shared" si="30"/>
        <v>0</v>
      </c>
      <c r="G450" s="19">
        <f t="shared" si="31"/>
        <v>0</v>
      </c>
    </row>
    <row r="451" spans="1:13" x14ac:dyDescent="0.25">
      <c r="A451" s="5" t="s">
        <v>67</v>
      </c>
      <c r="B451" s="16">
        <v>50203010</v>
      </c>
      <c r="C451" s="19">
        <v>69567</v>
      </c>
      <c r="D451" s="19">
        <v>69567</v>
      </c>
      <c r="E451" s="19">
        <v>69567</v>
      </c>
      <c r="F451" s="19">
        <v>0</v>
      </c>
      <c r="G451" s="19">
        <v>0</v>
      </c>
    </row>
    <row r="452" spans="1:13" x14ac:dyDescent="0.25">
      <c r="A452" s="5" t="s">
        <v>686</v>
      </c>
      <c r="B452" s="16">
        <v>50206020</v>
      </c>
      <c r="C452" s="19">
        <v>157000</v>
      </c>
      <c r="D452" s="19">
        <v>157000</v>
      </c>
      <c r="E452" s="19">
        <v>157000</v>
      </c>
      <c r="F452" s="19">
        <f t="shared" si="30"/>
        <v>0</v>
      </c>
      <c r="G452" s="19">
        <f t="shared" si="31"/>
        <v>0</v>
      </c>
    </row>
    <row r="453" spans="1:13" x14ac:dyDescent="0.25">
      <c r="A453" s="5" t="s">
        <v>687</v>
      </c>
      <c r="B453" s="16">
        <v>50211990</v>
      </c>
      <c r="C453" s="19">
        <v>13800</v>
      </c>
      <c r="D453" s="19">
        <v>13800</v>
      </c>
      <c r="E453" s="19">
        <v>13800</v>
      </c>
      <c r="F453" s="19">
        <f t="shared" si="30"/>
        <v>0</v>
      </c>
      <c r="G453" s="19">
        <f t="shared" si="31"/>
        <v>0</v>
      </c>
    </row>
    <row r="454" spans="1:13" x14ac:dyDescent="0.25">
      <c r="A454" s="5" t="s">
        <v>681</v>
      </c>
      <c r="B454" s="16">
        <v>50299030</v>
      </c>
      <c r="C454" s="19">
        <v>294650</v>
      </c>
      <c r="D454" s="19">
        <v>294650</v>
      </c>
      <c r="E454" s="19">
        <v>294650</v>
      </c>
      <c r="F454" s="19">
        <f t="shared" si="30"/>
        <v>0</v>
      </c>
      <c r="G454" s="19">
        <f t="shared" si="31"/>
        <v>0</v>
      </c>
    </row>
    <row r="455" spans="1:13" ht="13.5" customHeight="1" x14ac:dyDescent="0.25">
      <c r="B455" s="16"/>
    </row>
    <row r="456" spans="1:13" s="17" customFormat="1" x14ac:dyDescent="0.25">
      <c r="A456" s="17" t="s">
        <v>115</v>
      </c>
      <c r="B456" s="15">
        <v>300</v>
      </c>
      <c r="C456" s="20">
        <v>570000</v>
      </c>
      <c r="D456" s="20">
        <v>570000</v>
      </c>
      <c r="E456" s="20">
        <v>199820</v>
      </c>
      <c r="F456" s="20">
        <f t="shared" si="30"/>
        <v>0</v>
      </c>
      <c r="G456" s="20">
        <f t="shared" si="31"/>
        <v>370180</v>
      </c>
      <c r="I456" s="22"/>
      <c r="J456" s="22"/>
      <c r="K456" s="22"/>
      <c r="L456" s="22"/>
      <c r="M456" s="22"/>
    </row>
    <row r="457" spans="1:13" x14ac:dyDescent="0.25">
      <c r="A457" s="5" t="s">
        <v>176</v>
      </c>
      <c r="B457" s="16">
        <v>10705020</v>
      </c>
      <c r="C457" s="19">
        <v>200000</v>
      </c>
      <c r="D457" s="19">
        <v>200000</v>
      </c>
      <c r="E457" s="19">
        <v>0</v>
      </c>
      <c r="F457" s="19">
        <f t="shared" si="30"/>
        <v>0</v>
      </c>
      <c r="G457" s="19">
        <f t="shared" si="31"/>
        <v>200000</v>
      </c>
    </row>
    <row r="458" spans="1:13" x14ac:dyDescent="0.25">
      <c r="A458" s="5" t="s">
        <v>177</v>
      </c>
      <c r="B458" s="16">
        <v>10705020</v>
      </c>
      <c r="C458" s="19">
        <v>170000</v>
      </c>
      <c r="D458" s="19">
        <v>170000</v>
      </c>
      <c r="E458" s="19">
        <v>0</v>
      </c>
      <c r="F458" s="19">
        <f t="shared" si="30"/>
        <v>0</v>
      </c>
      <c r="G458" s="19">
        <f t="shared" si="31"/>
        <v>170000</v>
      </c>
    </row>
    <row r="459" spans="1:13" x14ac:dyDescent="0.25">
      <c r="A459" s="5" t="s">
        <v>651</v>
      </c>
      <c r="B459" s="16">
        <v>10705030</v>
      </c>
      <c r="C459" s="19">
        <v>200000</v>
      </c>
      <c r="D459" s="19">
        <v>200000</v>
      </c>
      <c r="E459" s="19">
        <v>199820</v>
      </c>
      <c r="F459" s="19">
        <f t="shared" si="30"/>
        <v>0</v>
      </c>
      <c r="G459" s="19">
        <f t="shared" si="31"/>
        <v>180</v>
      </c>
    </row>
    <row r="460" spans="1:13" x14ac:dyDescent="0.25">
      <c r="B460" s="16"/>
    </row>
    <row r="461" spans="1:13" x14ac:dyDescent="0.25">
      <c r="A461" s="17" t="s">
        <v>178</v>
      </c>
      <c r="B461" s="15">
        <v>1032</v>
      </c>
      <c r="C461" s="20">
        <v>15093193.26</v>
      </c>
      <c r="D461" s="20">
        <v>15093193.26</v>
      </c>
      <c r="E461" s="20">
        <v>15093193.26</v>
      </c>
      <c r="F461" s="20">
        <f t="shared" si="30"/>
        <v>0</v>
      </c>
      <c r="G461" s="20">
        <f t="shared" si="31"/>
        <v>0</v>
      </c>
    </row>
    <row r="462" spans="1:13" s="17" customFormat="1" x14ac:dyDescent="0.25">
      <c r="A462" s="17" t="s">
        <v>19</v>
      </c>
      <c r="B462" s="15">
        <v>100</v>
      </c>
      <c r="C462" s="21">
        <v>9098181.8100000005</v>
      </c>
      <c r="D462" s="21">
        <v>9098181.8100000005</v>
      </c>
      <c r="E462" s="21">
        <v>9098181.8100000005</v>
      </c>
      <c r="F462" s="21">
        <f t="shared" si="30"/>
        <v>0</v>
      </c>
      <c r="G462" s="21">
        <f t="shared" si="31"/>
        <v>0</v>
      </c>
      <c r="I462" s="22"/>
      <c r="J462" s="22"/>
      <c r="K462" s="22"/>
      <c r="L462" s="22"/>
      <c r="M462" s="22"/>
    </row>
    <row r="463" spans="1:13" x14ac:dyDescent="0.25">
      <c r="A463" s="5" t="s">
        <v>20</v>
      </c>
      <c r="B463" s="16">
        <v>50101010</v>
      </c>
      <c r="C463" s="19">
        <v>6471832</v>
      </c>
      <c r="D463" s="19">
        <v>6471832</v>
      </c>
      <c r="E463" s="19">
        <v>6471832</v>
      </c>
      <c r="F463" s="19">
        <f t="shared" si="30"/>
        <v>0</v>
      </c>
      <c r="G463" s="19">
        <f t="shared" si="31"/>
        <v>0</v>
      </c>
    </row>
    <row r="464" spans="1:13" x14ac:dyDescent="0.25">
      <c r="A464" s="5" t="s">
        <v>22</v>
      </c>
      <c r="B464" s="16">
        <v>50102010</v>
      </c>
      <c r="C464" s="19">
        <v>294000</v>
      </c>
      <c r="D464" s="19">
        <v>294000</v>
      </c>
      <c r="E464" s="19">
        <v>294000</v>
      </c>
      <c r="F464" s="19">
        <f t="shared" si="30"/>
        <v>0</v>
      </c>
      <c r="G464" s="19">
        <f t="shared" si="31"/>
        <v>0</v>
      </c>
    </row>
    <row r="465" spans="1:13" x14ac:dyDescent="0.25">
      <c r="A465" s="5" t="s">
        <v>23</v>
      </c>
      <c r="B465" s="16">
        <v>50102020</v>
      </c>
      <c r="C465" s="19">
        <v>102000</v>
      </c>
      <c r="D465" s="19">
        <v>102000</v>
      </c>
      <c r="E465" s="19">
        <v>102000</v>
      </c>
      <c r="F465" s="19">
        <f t="shared" si="30"/>
        <v>0</v>
      </c>
      <c r="G465" s="19">
        <f t="shared" si="31"/>
        <v>0</v>
      </c>
    </row>
    <row r="466" spans="1:13" x14ac:dyDescent="0.25">
      <c r="A466" s="5" t="s">
        <v>24</v>
      </c>
      <c r="B466" s="16">
        <v>50102040</v>
      </c>
      <c r="C466" s="19">
        <v>72000</v>
      </c>
      <c r="D466" s="19">
        <v>72000</v>
      </c>
      <c r="E466" s="19">
        <v>72000</v>
      </c>
      <c r="F466" s="19">
        <f t="shared" si="30"/>
        <v>0</v>
      </c>
      <c r="G466" s="19">
        <f t="shared" si="31"/>
        <v>0</v>
      </c>
    </row>
    <row r="467" spans="1:13" x14ac:dyDescent="0.25">
      <c r="A467" s="5" t="s">
        <v>148</v>
      </c>
      <c r="B467" s="16">
        <v>50102120</v>
      </c>
      <c r="C467" s="19">
        <v>15000</v>
      </c>
      <c r="D467" s="19">
        <v>15000</v>
      </c>
      <c r="E467" s="19">
        <v>15000</v>
      </c>
      <c r="F467" s="19">
        <f t="shared" si="30"/>
        <v>0</v>
      </c>
      <c r="G467" s="19">
        <f t="shared" si="31"/>
        <v>0</v>
      </c>
    </row>
    <row r="468" spans="1:13" x14ac:dyDescent="0.25">
      <c r="A468" s="5" t="s">
        <v>26</v>
      </c>
      <c r="B468" s="16">
        <v>50102140</v>
      </c>
      <c r="C468" s="19">
        <v>1136846</v>
      </c>
      <c r="D468" s="19">
        <v>1136846</v>
      </c>
      <c r="E468" s="19">
        <v>1136846</v>
      </c>
      <c r="F468" s="19">
        <f t="shared" si="30"/>
        <v>0</v>
      </c>
      <c r="G468" s="19">
        <f t="shared" si="31"/>
        <v>0</v>
      </c>
    </row>
    <row r="469" spans="1:13" x14ac:dyDescent="0.25">
      <c r="A469" s="5" t="s">
        <v>27</v>
      </c>
      <c r="B469" s="16">
        <v>50102150</v>
      </c>
      <c r="C469" s="19">
        <v>65000</v>
      </c>
      <c r="D469" s="19">
        <v>65000</v>
      </c>
      <c r="E469" s="19">
        <v>65000</v>
      </c>
      <c r="F469" s="19">
        <f t="shared" si="30"/>
        <v>0</v>
      </c>
      <c r="G469" s="19">
        <f t="shared" si="31"/>
        <v>0</v>
      </c>
    </row>
    <row r="470" spans="1:13" x14ac:dyDescent="0.25">
      <c r="A470" s="5" t="s">
        <v>28</v>
      </c>
      <c r="B470" s="16">
        <v>50103010</v>
      </c>
      <c r="C470" s="19">
        <v>776621.24</v>
      </c>
      <c r="D470" s="19">
        <v>776621.24</v>
      </c>
      <c r="E470" s="19">
        <v>776621.24</v>
      </c>
      <c r="F470" s="19">
        <f t="shared" si="30"/>
        <v>0</v>
      </c>
      <c r="G470" s="19">
        <f t="shared" si="31"/>
        <v>0</v>
      </c>
    </row>
    <row r="471" spans="1:13" x14ac:dyDescent="0.25">
      <c r="A471" s="5" t="s">
        <v>29</v>
      </c>
      <c r="B471" s="16">
        <v>50103020</v>
      </c>
      <c r="C471" s="19">
        <v>14830.43</v>
      </c>
      <c r="D471" s="19">
        <v>14830.43</v>
      </c>
      <c r="E471" s="19">
        <v>14830.43</v>
      </c>
      <c r="F471" s="19">
        <f t="shared" si="30"/>
        <v>0</v>
      </c>
      <c r="G471" s="19">
        <f t="shared" si="31"/>
        <v>0</v>
      </c>
    </row>
    <row r="472" spans="1:13" x14ac:dyDescent="0.25">
      <c r="A472" s="5" t="s">
        <v>30</v>
      </c>
      <c r="B472" s="16">
        <v>50103030</v>
      </c>
      <c r="C472" s="19">
        <v>70352.14</v>
      </c>
      <c r="D472" s="19">
        <v>70352.14</v>
      </c>
      <c r="E472" s="19">
        <v>70352.14</v>
      </c>
      <c r="F472" s="19">
        <f t="shared" si="30"/>
        <v>0</v>
      </c>
      <c r="G472" s="19">
        <f t="shared" si="31"/>
        <v>0</v>
      </c>
    </row>
    <row r="473" spans="1:13" x14ac:dyDescent="0.25">
      <c r="A473" s="5" t="s">
        <v>31</v>
      </c>
      <c r="B473" s="16">
        <v>50103040</v>
      </c>
      <c r="C473" s="19">
        <v>14700</v>
      </c>
      <c r="D473" s="19">
        <v>14700</v>
      </c>
      <c r="E473" s="19">
        <v>14700</v>
      </c>
      <c r="F473" s="19">
        <f t="shared" si="30"/>
        <v>0</v>
      </c>
      <c r="G473" s="19">
        <f t="shared" si="31"/>
        <v>0</v>
      </c>
    </row>
    <row r="474" spans="1:13" x14ac:dyDescent="0.25">
      <c r="A474" s="5" t="s">
        <v>32</v>
      </c>
      <c r="B474" s="16">
        <v>50104990</v>
      </c>
      <c r="C474" s="19">
        <v>65000</v>
      </c>
      <c r="D474" s="19">
        <v>65000</v>
      </c>
      <c r="E474" s="19">
        <v>65000</v>
      </c>
      <c r="F474" s="19">
        <f t="shared" si="30"/>
        <v>0</v>
      </c>
      <c r="G474" s="19">
        <f t="shared" si="31"/>
        <v>0</v>
      </c>
    </row>
    <row r="475" spans="1:13" x14ac:dyDescent="0.25">
      <c r="B475" s="16"/>
    </row>
    <row r="476" spans="1:13" s="17" customFormat="1" x14ac:dyDescent="0.25">
      <c r="A476" s="17" t="s">
        <v>33</v>
      </c>
      <c r="B476" s="15">
        <v>200</v>
      </c>
      <c r="C476" s="20">
        <v>5995011.4500000002</v>
      </c>
      <c r="D476" s="20">
        <v>5995011.4500000002</v>
      </c>
      <c r="E476" s="20">
        <v>5995011.4500000002</v>
      </c>
      <c r="F476" s="20">
        <f t="shared" si="30"/>
        <v>0</v>
      </c>
      <c r="G476" s="20">
        <f t="shared" si="31"/>
        <v>0</v>
      </c>
      <c r="I476" s="22"/>
      <c r="J476" s="22"/>
      <c r="K476" s="22"/>
      <c r="L476" s="22"/>
      <c r="M476" s="22"/>
    </row>
    <row r="477" spans="1:13" x14ac:dyDescent="0.25">
      <c r="A477" s="5" t="s">
        <v>39</v>
      </c>
      <c r="B477" s="16">
        <v>50204010</v>
      </c>
      <c r="C477" s="19">
        <v>21120</v>
      </c>
      <c r="D477" s="19">
        <v>21120</v>
      </c>
      <c r="E477" s="19">
        <v>21120</v>
      </c>
      <c r="F477" s="19">
        <f t="shared" si="30"/>
        <v>0</v>
      </c>
      <c r="G477" s="19">
        <f t="shared" si="31"/>
        <v>0</v>
      </c>
    </row>
    <row r="478" spans="1:13" x14ac:dyDescent="0.25">
      <c r="A478" s="5" t="s">
        <v>41</v>
      </c>
      <c r="B478" s="16">
        <v>50205020</v>
      </c>
      <c r="C478" s="19">
        <v>54000</v>
      </c>
      <c r="D478" s="19">
        <v>54000</v>
      </c>
      <c r="E478" s="19">
        <v>54000</v>
      </c>
      <c r="F478" s="19">
        <f t="shared" si="30"/>
        <v>0</v>
      </c>
      <c r="G478" s="19">
        <f t="shared" si="31"/>
        <v>0</v>
      </c>
    </row>
    <row r="479" spans="1:13" x14ac:dyDescent="0.25">
      <c r="A479" s="5" t="s">
        <v>53</v>
      </c>
      <c r="B479" s="16">
        <v>50216020</v>
      </c>
      <c r="C479" s="19">
        <v>3375</v>
      </c>
      <c r="D479" s="19">
        <v>3375</v>
      </c>
      <c r="E479" s="19">
        <v>3375</v>
      </c>
      <c r="F479" s="19">
        <f t="shared" si="30"/>
        <v>0</v>
      </c>
      <c r="G479" s="19">
        <f t="shared" si="31"/>
        <v>0</v>
      </c>
    </row>
    <row r="480" spans="1:13" x14ac:dyDescent="0.25">
      <c r="A480" s="5" t="s">
        <v>54</v>
      </c>
      <c r="B480" s="16">
        <v>50299020</v>
      </c>
      <c r="C480" s="19">
        <v>69878</v>
      </c>
      <c r="D480" s="19">
        <v>69878</v>
      </c>
      <c r="E480" s="19">
        <v>69878</v>
      </c>
      <c r="F480" s="19">
        <f t="shared" si="30"/>
        <v>0</v>
      </c>
      <c r="G480" s="19">
        <f t="shared" si="31"/>
        <v>0</v>
      </c>
    </row>
    <row r="481" spans="1:13" x14ac:dyDescent="0.25">
      <c r="A481" s="5" t="s">
        <v>144</v>
      </c>
      <c r="B481" s="16">
        <v>50299030</v>
      </c>
      <c r="C481" s="19">
        <v>34000</v>
      </c>
      <c r="D481" s="19">
        <v>34000</v>
      </c>
      <c r="E481" s="19">
        <v>34000</v>
      </c>
      <c r="F481" s="19">
        <f t="shared" si="30"/>
        <v>0</v>
      </c>
      <c r="G481" s="19">
        <f t="shared" si="31"/>
        <v>0</v>
      </c>
    </row>
    <row r="482" spans="1:13" x14ac:dyDescent="0.25">
      <c r="B482" s="16"/>
    </row>
    <row r="483" spans="1:13" s="17" customFormat="1" x14ac:dyDescent="0.25">
      <c r="A483" s="17" t="s">
        <v>179</v>
      </c>
      <c r="B483" s="15" t="s">
        <v>8</v>
      </c>
      <c r="C483" s="20">
        <v>1097878</v>
      </c>
      <c r="D483" s="20">
        <v>1097878</v>
      </c>
      <c r="E483" s="20">
        <v>1097878</v>
      </c>
      <c r="F483" s="20">
        <f t="shared" si="30"/>
        <v>0</v>
      </c>
      <c r="G483" s="20">
        <f t="shared" si="31"/>
        <v>0</v>
      </c>
      <c r="I483" s="22"/>
      <c r="J483" s="22"/>
      <c r="K483" s="22"/>
      <c r="L483" s="22"/>
      <c r="M483" s="22"/>
    </row>
    <row r="484" spans="1:13" x14ac:dyDescent="0.25">
      <c r="A484" s="5" t="s">
        <v>65</v>
      </c>
      <c r="B484" s="16">
        <v>50201010</v>
      </c>
      <c r="C484" s="19">
        <v>380000</v>
      </c>
      <c r="D484" s="19">
        <v>380000</v>
      </c>
      <c r="E484" s="19">
        <v>380000</v>
      </c>
      <c r="F484" s="19">
        <v>0</v>
      </c>
      <c r="G484" s="19">
        <v>0</v>
      </c>
    </row>
    <row r="485" spans="1:13" x14ac:dyDescent="0.25">
      <c r="A485" s="5" t="s">
        <v>69</v>
      </c>
      <c r="B485" s="16">
        <v>50203990</v>
      </c>
      <c r="C485" s="19">
        <v>127850</v>
      </c>
      <c r="D485" s="19">
        <v>127850</v>
      </c>
      <c r="E485" s="19">
        <v>127850</v>
      </c>
      <c r="F485" s="19">
        <f t="shared" si="30"/>
        <v>0</v>
      </c>
      <c r="G485" s="19">
        <f t="shared" si="31"/>
        <v>0</v>
      </c>
    </row>
    <row r="486" spans="1:13" x14ac:dyDescent="0.25">
      <c r="A486" s="5" t="s">
        <v>70</v>
      </c>
      <c r="B486" s="16">
        <v>50211990</v>
      </c>
      <c r="C486" s="19">
        <v>7778</v>
      </c>
      <c r="D486" s="19">
        <v>7778</v>
      </c>
      <c r="E486" s="19">
        <v>7778</v>
      </c>
      <c r="F486" s="19">
        <f t="shared" si="30"/>
        <v>0</v>
      </c>
      <c r="G486" s="19">
        <f t="shared" si="31"/>
        <v>0</v>
      </c>
    </row>
    <row r="487" spans="1:13" x14ac:dyDescent="0.25">
      <c r="A487" s="5" t="s">
        <v>681</v>
      </c>
      <c r="B487" s="16">
        <v>50299030</v>
      </c>
      <c r="C487" s="19">
        <v>102250</v>
      </c>
      <c r="D487" s="19">
        <v>102250</v>
      </c>
      <c r="E487" s="19">
        <v>102250</v>
      </c>
      <c r="F487" s="19">
        <f t="shared" si="30"/>
        <v>0</v>
      </c>
      <c r="G487" s="19">
        <f t="shared" si="31"/>
        <v>0</v>
      </c>
    </row>
    <row r="488" spans="1:13" x14ac:dyDescent="0.25">
      <c r="A488" s="5" t="s">
        <v>73</v>
      </c>
      <c r="B488" s="16">
        <v>50299080</v>
      </c>
      <c r="C488" s="19">
        <v>480000</v>
      </c>
      <c r="D488" s="19">
        <v>480000</v>
      </c>
      <c r="E488" s="19">
        <v>480000</v>
      </c>
      <c r="F488" s="19">
        <v>0</v>
      </c>
      <c r="G488" s="19">
        <v>0</v>
      </c>
    </row>
    <row r="489" spans="1:13" x14ac:dyDescent="0.25">
      <c r="B489" s="16"/>
    </row>
    <row r="490" spans="1:13" s="17" customFormat="1" x14ac:dyDescent="0.25">
      <c r="A490" s="17" t="s">
        <v>180</v>
      </c>
      <c r="B490" s="15" t="s">
        <v>8</v>
      </c>
      <c r="C490" s="20">
        <v>1611823.4</v>
      </c>
      <c r="D490" s="20">
        <v>1611823.4</v>
      </c>
      <c r="E490" s="20">
        <v>1611823.4</v>
      </c>
      <c r="F490" s="20">
        <f t="shared" si="30"/>
        <v>0</v>
      </c>
      <c r="G490" s="20">
        <f t="shared" si="31"/>
        <v>0</v>
      </c>
      <c r="I490" s="22"/>
      <c r="J490" s="22"/>
      <c r="K490" s="22"/>
      <c r="L490" s="22"/>
      <c r="M490" s="22"/>
    </row>
    <row r="491" spans="1:13" x14ac:dyDescent="0.25">
      <c r="A491" s="5" t="s">
        <v>65</v>
      </c>
      <c r="B491" s="16">
        <v>50201010</v>
      </c>
      <c r="C491" s="19">
        <v>118760</v>
      </c>
      <c r="D491" s="19">
        <v>118760</v>
      </c>
      <c r="E491" s="19">
        <v>118760</v>
      </c>
      <c r="F491" s="19">
        <v>0</v>
      </c>
      <c r="G491" s="19">
        <v>0</v>
      </c>
    </row>
    <row r="492" spans="1:13" x14ac:dyDescent="0.25">
      <c r="A492" s="5" t="s">
        <v>679</v>
      </c>
      <c r="B492" s="16">
        <v>50202010</v>
      </c>
      <c r="C492" s="19">
        <v>485755</v>
      </c>
      <c r="D492" s="19">
        <v>485755</v>
      </c>
      <c r="E492" s="19">
        <v>485755</v>
      </c>
      <c r="F492" s="19">
        <f t="shared" si="30"/>
        <v>0</v>
      </c>
      <c r="G492" s="19">
        <f t="shared" si="31"/>
        <v>0</v>
      </c>
    </row>
    <row r="493" spans="1:13" x14ac:dyDescent="0.25">
      <c r="A493" s="5" t="s">
        <v>69</v>
      </c>
      <c r="B493" s="16">
        <v>50203990</v>
      </c>
      <c r="C493" s="19">
        <v>281178</v>
      </c>
      <c r="D493" s="19">
        <v>281178</v>
      </c>
      <c r="E493" s="19">
        <v>281178</v>
      </c>
      <c r="F493" s="19">
        <f t="shared" si="30"/>
        <v>0</v>
      </c>
      <c r="G493" s="19">
        <f t="shared" si="31"/>
        <v>0</v>
      </c>
    </row>
    <row r="494" spans="1:13" x14ac:dyDescent="0.25">
      <c r="A494" s="5" t="s">
        <v>85</v>
      </c>
      <c r="B494" s="16">
        <v>50205020</v>
      </c>
      <c r="C494" s="19">
        <v>10000</v>
      </c>
      <c r="D494" s="19">
        <v>10000</v>
      </c>
      <c r="E494" s="19">
        <v>10000</v>
      </c>
      <c r="F494" s="19">
        <f t="shared" si="30"/>
        <v>0</v>
      </c>
      <c r="G494" s="19">
        <f t="shared" si="31"/>
        <v>0</v>
      </c>
    </row>
    <row r="495" spans="1:13" x14ac:dyDescent="0.25">
      <c r="A495" s="5" t="s">
        <v>109</v>
      </c>
      <c r="B495" s="16">
        <v>50206020</v>
      </c>
      <c r="C495" s="19">
        <v>143850</v>
      </c>
      <c r="D495" s="19">
        <v>143850</v>
      </c>
      <c r="E495" s="19">
        <v>143850</v>
      </c>
      <c r="F495" s="19">
        <f t="shared" si="30"/>
        <v>0</v>
      </c>
      <c r="G495" s="19">
        <f t="shared" si="31"/>
        <v>0</v>
      </c>
    </row>
    <row r="496" spans="1:13" x14ac:dyDescent="0.25">
      <c r="A496" s="5" t="s">
        <v>70</v>
      </c>
      <c r="B496" s="16">
        <v>50211990</v>
      </c>
      <c r="C496" s="19">
        <v>217280.4</v>
      </c>
      <c r="D496" s="19">
        <v>217280.4</v>
      </c>
      <c r="E496" s="19">
        <v>217280.4</v>
      </c>
      <c r="F496" s="19">
        <v>0</v>
      </c>
      <c r="G496" s="19">
        <v>0</v>
      </c>
    </row>
    <row r="497" spans="1:13" x14ac:dyDescent="0.25">
      <c r="A497" s="5" t="s">
        <v>72</v>
      </c>
      <c r="B497" s="16">
        <v>50299030</v>
      </c>
      <c r="C497" s="19">
        <v>355000</v>
      </c>
      <c r="D497" s="19">
        <v>355000</v>
      </c>
      <c r="E497" s="19">
        <v>355000</v>
      </c>
      <c r="F497" s="19">
        <v>0</v>
      </c>
      <c r="G497" s="19">
        <v>0</v>
      </c>
    </row>
    <row r="498" spans="1:13" x14ac:dyDescent="0.25">
      <c r="B498" s="16"/>
    </row>
    <row r="499" spans="1:13" s="17" customFormat="1" x14ac:dyDescent="0.25">
      <c r="A499" s="17" t="s">
        <v>181</v>
      </c>
      <c r="B499" s="15" t="s">
        <v>8</v>
      </c>
      <c r="C499" s="20">
        <v>181958</v>
      </c>
      <c r="D499" s="20">
        <v>181958</v>
      </c>
      <c r="E499" s="20">
        <v>181958</v>
      </c>
      <c r="F499" s="20">
        <f t="shared" ref="F499:F558" si="32">C499-D499</f>
        <v>0</v>
      </c>
      <c r="G499" s="20">
        <f t="shared" ref="G499:G558" si="33">D499-E499</f>
        <v>0</v>
      </c>
      <c r="I499" s="22"/>
      <c r="J499" s="22"/>
      <c r="K499" s="22"/>
      <c r="L499" s="22"/>
      <c r="M499" s="22"/>
    </row>
    <row r="500" spans="1:13" x14ac:dyDescent="0.25">
      <c r="A500" s="5" t="s">
        <v>668</v>
      </c>
      <c r="B500" s="16">
        <v>50201010</v>
      </c>
      <c r="C500" s="19">
        <v>18100</v>
      </c>
      <c r="D500" s="19">
        <v>18100</v>
      </c>
      <c r="E500" s="19">
        <v>18100</v>
      </c>
      <c r="F500" s="19">
        <f t="shared" si="32"/>
        <v>0</v>
      </c>
      <c r="G500" s="19">
        <f t="shared" si="33"/>
        <v>0</v>
      </c>
    </row>
    <row r="501" spans="1:13" x14ac:dyDescent="0.25">
      <c r="A501" s="5" t="s">
        <v>667</v>
      </c>
      <c r="B501" s="16">
        <v>50202010</v>
      </c>
      <c r="C501" s="19">
        <v>11000</v>
      </c>
      <c r="D501" s="19">
        <v>11000</v>
      </c>
      <c r="E501" s="19">
        <v>11000</v>
      </c>
      <c r="F501" s="19">
        <f t="shared" si="32"/>
        <v>0</v>
      </c>
      <c r="G501" s="19">
        <f t="shared" si="33"/>
        <v>0</v>
      </c>
    </row>
    <row r="502" spans="1:13" x14ac:dyDescent="0.25">
      <c r="A502" s="5" t="s">
        <v>669</v>
      </c>
      <c r="B502" s="16">
        <v>50203010</v>
      </c>
      <c r="C502" s="19">
        <v>49930</v>
      </c>
      <c r="D502" s="19">
        <v>49930</v>
      </c>
      <c r="E502" s="19">
        <v>49930</v>
      </c>
      <c r="F502" s="19">
        <f t="shared" si="32"/>
        <v>0</v>
      </c>
      <c r="G502" s="19">
        <f t="shared" si="33"/>
        <v>0</v>
      </c>
    </row>
    <row r="503" spans="1:13" x14ac:dyDescent="0.25">
      <c r="A503" s="5" t="s">
        <v>670</v>
      </c>
      <c r="B503" s="16">
        <v>50203990</v>
      </c>
      <c r="C503" s="19">
        <v>51503</v>
      </c>
      <c r="D503" s="19">
        <v>51503</v>
      </c>
      <c r="E503" s="19">
        <v>51503</v>
      </c>
      <c r="F503" s="19">
        <f t="shared" si="32"/>
        <v>0</v>
      </c>
      <c r="G503" s="19">
        <f t="shared" si="33"/>
        <v>0</v>
      </c>
    </row>
    <row r="504" spans="1:13" x14ac:dyDescent="0.25">
      <c r="A504" s="5" t="s">
        <v>671</v>
      </c>
      <c r="B504" s="16">
        <v>50299030</v>
      </c>
      <c r="C504" s="19">
        <v>51425</v>
      </c>
      <c r="D504" s="19">
        <v>51425</v>
      </c>
      <c r="E504" s="19">
        <v>51425</v>
      </c>
      <c r="F504" s="19">
        <f t="shared" si="32"/>
        <v>0</v>
      </c>
      <c r="G504" s="19">
        <f t="shared" si="33"/>
        <v>0</v>
      </c>
    </row>
    <row r="505" spans="1:13" x14ac:dyDescent="0.25">
      <c r="B505" s="16"/>
    </row>
    <row r="506" spans="1:13" s="17" customFormat="1" x14ac:dyDescent="0.25">
      <c r="A506" s="17" t="s">
        <v>182</v>
      </c>
      <c r="B506" s="15" t="s">
        <v>8</v>
      </c>
      <c r="C506" s="20">
        <v>1291626.05</v>
      </c>
      <c r="D506" s="20">
        <v>1291626.05</v>
      </c>
      <c r="E506" s="20">
        <v>1291626.05</v>
      </c>
      <c r="F506" s="20">
        <f t="shared" si="32"/>
        <v>0</v>
      </c>
      <c r="G506" s="20">
        <f t="shared" si="33"/>
        <v>0</v>
      </c>
      <c r="I506" s="22"/>
      <c r="J506" s="22"/>
      <c r="K506" s="22"/>
      <c r="L506" s="22"/>
      <c r="M506" s="22"/>
    </row>
    <row r="507" spans="1:13" x14ac:dyDescent="0.25">
      <c r="A507" s="5" t="s">
        <v>80</v>
      </c>
      <c r="B507" s="16">
        <v>50212990</v>
      </c>
      <c r="C507" s="19">
        <v>1242376.05</v>
      </c>
      <c r="D507" s="19">
        <v>1242376.05</v>
      </c>
      <c r="E507" s="19">
        <v>1242376.05</v>
      </c>
      <c r="F507" s="19">
        <v>0</v>
      </c>
      <c r="G507" s="19">
        <v>0</v>
      </c>
    </row>
    <row r="508" spans="1:13" x14ac:dyDescent="0.25">
      <c r="A508" s="5" t="s">
        <v>72</v>
      </c>
      <c r="B508" s="16">
        <v>50299030</v>
      </c>
      <c r="C508" s="19">
        <v>38250</v>
      </c>
      <c r="D508" s="19">
        <v>38250</v>
      </c>
      <c r="E508" s="19">
        <v>38250</v>
      </c>
      <c r="F508" s="19">
        <v>0</v>
      </c>
      <c r="G508" s="19">
        <v>0</v>
      </c>
    </row>
    <row r="509" spans="1:13" x14ac:dyDescent="0.25">
      <c r="A509" s="5" t="s">
        <v>73</v>
      </c>
      <c r="B509" s="16">
        <v>50299080</v>
      </c>
      <c r="C509" s="19">
        <v>11000</v>
      </c>
      <c r="D509" s="19">
        <v>11000</v>
      </c>
      <c r="E509" s="19">
        <v>11000</v>
      </c>
      <c r="F509" s="19">
        <v>0</v>
      </c>
      <c r="G509" s="19">
        <v>0</v>
      </c>
    </row>
    <row r="510" spans="1:13" x14ac:dyDescent="0.25">
      <c r="B510" s="16"/>
    </row>
    <row r="511" spans="1:13" s="17" customFormat="1" x14ac:dyDescent="0.25">
      <c r="A511" s="17" t="s">
        <v>183</v>
      </c>
      <c r="B511" s="15" t="s">
        <v>8</v>
      </c>
      <c r="C511" s="20">
        <v>1629353</v>
      </c>
      <c r="D511" s="20">
        <v>1629353</v>
      </c>
      <c r="E511" s="20">
        <v>1629353</v>
      </c>
      <c r="F511" s="20">
        <f t="shared" si="32"/>
        <v>0</v>
      </c>
      <c r="G511" s="20">
        <f t="shared" si="33"/>
        <v>0</v>
      </c>
      <c r="I511" s="22"/>
      <c r="J511" s="22"/>
      <c r="K511" s="22"/>
      <c r="L511" s="22"/>
      <c r="M511" s="22"/>
    </row>
    <row r="512" spans="1:13" x14ac:dyDescent="0.25">
      <c r="A512" s="5" t="s">
        <v>682</v>
      </c>
      <c r="B512" s="16">
        <v>50201010</v>
      </c>
      <c r="C512" s="19">
        <v>179544</v>
      </c>
      <c r="D512" s="19">
        <v>179544</v>
      </c>
      <c r="E512" s="19">
        <v>179544</v>
      </c>
      <c r="F512" s="19">
        <f t="shared" si="32"/>
        <v>0</v>
      </c>
      <c r="G512" s="19">
        <f t="shared" si="33"/>
        <v>0</v>
      </c>
    </row>
    <row r="513" spans="1:13" x14ac:dyDescent="0.25">
      <c r="A513" s="5" t="s">
        <v>679</v>
      </c>
      <c r="B513" s="16">
        <v>50202010</v>
      </c>
      <c r="C513" s="19">
        <v>492325</v>
      </c>
      <c r="D513" s="19">
        <v>492325</v>
      </c>
      <c r="E513" s="19">
        <v>492325</v>
      </c>
      <c r="F513" s="19">
        <f t="shared" si="32"/>
        <v>0</v>
      </c>
      <c r="G513" s="19">
        <f t="shared" si="33"/>
        <v>0</v>
      </c>
    </row>
    <row r="514" spans="1:13" x14ac:dyDescent="0.25">
      <c r="A514" s="5" t="s">
        <v>683</v>
      </c>
      <c r="B514" s="16">
        <v>50203010</v>
      </c>
      <c r="C514" s="19">
        <v>56079</v>
      </c>
      <c r="D514" s="19">
        <v>56079</v>
      </c>
      <c r="E514" s="19">
        <v>56079</v>
      </c>
      <c r="F514" s="19">
        <f t="shared" si="32"/>
        <v>0</v>
      </c>
      <c r="G514" s="19">
        <f t="shared" si="33"/>
        <v>0</v>
      </c>
    </row>
    <row r="515" spans="1:13" x14ac:dyDescent="0.25">
      <c r="A515" s="5" t="s">
        <v>680</v>
      </c>
      <c r="B515" s="16">
        <v>50203990</v>
      </c>
      <c r="C515" s="19">
        <v>41405</v>
      </c>
      <c r="D515" s="19">
        <v>41405</v>
      </c>
      <c r="E515" s="19">
        <v>41405</v>
      </c>
      <c r="F515" s="19">
        <f t="shared" si="32"/>
        <v>0</v>
      </c>
      <c r="G515" s="19">
        <f t="shared" si="33"/>
        <v>0</v>
      </c>
    </row>
    <row r="516" spans="1:13" x14ac:dyDescent="0.25">
      <c r="A516" s="5" t="s">
        <v>688</v>
      </c>
      <c r="B516" s="16">
        <v>50205020</v>
      </c>
      <c r="C516" s="19">
        <v>12000</v>
      </c>
      <c r="D516" s="19">
        <v>12000</v>
      </c>
      <c r="E516" s="19">
        <v>12000</v>
      </c>
      <c r="F516" s="19">
        <f t="shared" si="32"/>
        <v>0</v>
      </c>
      <c r="G516" s="19">
        <f t="shared" si="33"/>
        <v>0</v>
      </c>
    </row>
    <row r="517" spans="1:13" x14ac:dyDescent="0.25">
      <c r="A517" s="5" t="s">
        <v>681</v>
      </c>
      <c r="B517" s="16">
        <v>50299030</v>
      </c>
      <c r="C517" s="19">
        <v>200000</v>
      </c>
      <c r="D517" s="19">
        <v>200000</v>
      </c>
      <c r="E517" s="19">
        <v>200000</v>
      </c>
      <c r="F517" s="19">
        <f t="shared" si="32"/>
        <v>0</v>
      </c>
      <c r="G517" s="19">
        <f t="shared" si="33"/>
        <v>0</v>
      </c>
    </row>
    <row r="518" spans="1:13" x14ac:dyDescent="0.25">
      <c r="A518" s="5" t="s">
        <v>684</v>
      </c>
      <c r="B518" s="16">
        <v>50299080</v>
      </c>
      <c r="C518" s="19">
        <v>648000</v>
      </c>
      <c r="D518" s="19">
        <v>648000</v>
      </c>
      <c r="E518" s="19">
        <v>648000</v>
      </c>
      <c r="F518" s="19">
        <f t="shared" si="32"/>
        <v>0</v>
      </c>
      <c r="G518" s="19">
        <f t="shared" si="33"/>
        <v>0</v>
      </c>
    </row>
    <row r="519" spans="1:13" x14ac:dyDescent="0.25">
      <c r="B519" s="16"/>
    </row>
    <row r="520" spans="1:13" x14ac:dyDescent="0.25">
      <c r="A520" s="17" t="s">
        <v>184</v>
      </c>
      <c r="B520" s="15">
        <v>1041</v>
      </c>
      <c r="C520" s="20">
        <v>12478927.390000001</v>
      </c>
      <c r="D520" s="20">
        <v>12478927.390000001</v>
      </c>
      <c r="E520" s="20">
        <v>12478927.390000001</v>
      </c>
      <c r="F520" s="20">
        <f t="shared" si="32"/>
        <v>0</v>
      </c>
      <c r="G520" s="20">
        <f t="shared" si="33"/>
        <v>0</v>
      </c>
    </row>
    <row r="521" spans="1:13" s="17" customFormat="1" x14ac:dyDescent="0.25">
      <c r="A521" s="17" t="s">
        <v>19</v>
      </c>
      <c r="B521" s="15">
        <v>100</v>
      </c>
      <c r="C521" s="21">
        <v>9809891.4800000004</v>
      </c>
      <c r="D521" s="21">
        <v>9809891.4800000004</v>
      </c>
      <c r="E521" s="21">
        <v>9809891.4800000004</v>
      </c>
      <c r="F521" s="21">
        <f t="shared" si="32"/>
        <v>0</v>
      </c>
      <c r="G521" s="21">
        <f t="shared" si="33"/>
        <v>0</v>
      </c>
      <c r="I521" s="22"/>
      <c r="J521" s="22"/>
      <c r="K521" s="22"/>
      <c r="L521" s="22"/>
      <c r="M521" s="22"/>
    </row>
    <row r="522" spans="1:13" x14ac:dyDescent="0.25">
      <c r="A522" s="5" t="s">
        <v>20</v>
      </c>
      <c r="B522" s="16">
        <v>50101010</v>
      </c>
      <c r="C522" s="19">
        <v>6776639</v>
      </c>
      <c r="D522" s="19">
        <v>6776639</v>
      </c>
      <c r="E522" s="19">
        <v>6776639</v>
      </c>
      <c r="F522" s="19">
        <f t="shared" si="32"/>
        <v>0</v>
      </c>
      <c r="G522" s="19">
        <f t="shared" si="33"/>
        <v>0</v>
      </c>
    </row>
    <row r="523" spans="1:13" x14ac:dyDescent="0.25">
      <c r="A523" s="5" t="s">
        <v>22</v>
      </c>
      <c r="B523" s="16">
        <v>50102010</v>
      </c>
      <c r="C523" s="19">
        <v>353735.48</v>
      </c>
      <c r="D523" s="19">
        <v>353735.48</v>
      </c>
      <c r="E523" s="19">
        <v>353735.48</v>
      </c>
      <c r="F523" s="19">
        <f t="shared" si="32"/>
        <v>0</v>
      </c>
      <c r="G523" s="19">
        <f t="shared" si="33"/>
        <v>0</v>
      </c>
    </row>
    <row r="524" spans="1:13" x14ac:dyDescent="0.25">
      <c r="A524" s="5" t="s">
        <v>23</v>
      </c>
      <c r="B524" s="16">
        <v>50102020</v>
      </c>
      <c r="C524" s="19">
        <v>192000</v>
      </c>
      <c r="D524" s="19">
        <v>192000</v>
      </c>
      <c r="E524" s="19">
        <v>192000</v>
      </c>
      <c r="F524" s="19">
        <f t="shared" si="32"/>
        <v>0</v>
      </c>
      <c r="G524" s="19">
        <f t="shared" si="33"/>
        <v>0</v>
      </c>
    </row>
    <row r="525" spans="1:13" x14ac:dyDescent="0.25">
      <c r="A525" s="5" t="s">
        <v>147</v>
      </c>
      <c r="B525" s="16">
        <v>50102030</v>
      </c>
      <c r="C525" s="19">
        <v>90000</v>
      </c>
      <c r="D525" s="19">
        <v>90000</v>
      </c>
      <c r="E525" s="19">
        <v>90000</v>
      </c>
      <c r="F525" s="19">
        <f t="shared" si="32"/>
        <v>0</v>
      </c>
      <c r="G525" s="19">
        <f t="shared" si="33"/>
        <v>0</v>
      </c>
    </row>
    <row r="526" spans="1:13" x14ac:dyDescent="0.25">
      <c r="A526" s="5" t="s">
        <v>24</v>
      </c>
      <c r="B526" s="16">
        <v>50102040</v>
      </c>
      <c r="C526" s="19">
        <v>84000</v>
      </c>
      <c r="D526" s="19">
        <v>84000</v>
      </c>
      <c r="E526" s="19">
        <v>84000</v>
      </c>
      <c r="F526" s="19">
        <f t="shared" si="32"/>
        <v>0</v>
      </c>
      <c r="G526" s="19">
        <f t="shared" si="33"/>
        <v>0</v>
      </c>
    </row>
    <row r="527" spans="1:13" x14ac:dyDescent="0.25">
      <c r="A527" s="5" t="s">
        <v>148</v>
      </c>
      <c r="B527" s="16">
        <v>50102120</v>
      </c>
      <c r="C527" s="19">
        <v>20000</v>
      </c>
      <c r="D527" s="19">
        <v>20000</v>
      </c>
      <c r="E527" s="19">
        <v>20000</v>
      </c>
      <c r="F527" s="19">
        <f t="shared" si="32"/>
        <v>0</v>
      </c>
      <c r="G527" s="19">
        <f t="shared" si="33"/>
        <v>0</v>
      </c>
    </row>
    <row r="528" spans="1:13" x14ac:dyDescent="0.25">
      <c r="A528" s="5" t="s">
        <v>26</v>
      </c>
      <c r="B528" s="16">
        <v>50102140</v>
      </c>
      <c r="C528" s="19">
        <v>1216880</v>
      </c>
      <c r="D528" s="19">
        <v>1216880</v>
      </c>
      <c r="E528" s="19">
        <v>1216880</v>
      </c>
      <c r="F528" s="19">
        <f t="shared" si="32"/>
        <v>0</v>
      </c>
      <c r="G528" s="19">
        <f t="shared" si="33"/>
        <v>0</v>
      </c>
    </row>
    <row r="529" spans="1:13" x14ac:dyDescent="0.25">
      <c r="A529" s="5" t="s">
        <v>27</v>
      </c>
      <c r="B529" s="16">
        <v>50102150</v>
      </c>
      <c r="C529" s="19">
        <v>80000</v>
      </c>
      <c r="D529" s="19">
        <v>80000</v>
      </c>
      <c r="E529" s="19">
        <v>80000</v>
      </c>
      <c r="F529" s="19">
        <f t="shared" si="32"/>
        <v>0</v>
      </c>
      <c r="G529" s="19">
        <f t="shared" si="33"/>
        <v>0</v>
      </c>
    </row>
    <row r="530" spans="1:13" x14ac:dyDescent="0.25">
      <c r="A530" s="5" t="s">
        <v>28</v>
      </c>
      <c r="B530" s="16">
        <v>50103010</v>
      </c>
      <c r="C530" s="19">
        <v>813197</v>
      </c>
      <c r="D530" s="19">
        <v>813197</v>
      </c>
      <c r="E530" s="19">
        <v>813197</v>
      </c>
      <c r="F530" s="19">
        <f t="shared" si="32"/>
        <v>0</v>
      </c>
      <c r="G530" s="19">
        <f t="shared" si="33"/>
        <v>0</v>
      </c>
    </row>
    <row r="531" spans="1:13" x14ac:dyDescent="0.25">
      <c r="A531" s="5" t="s">
        <v>29</v>
      </c>
      <c r="B531" s="16">
        <v>50103020</v>
      </c>
      <c r="C531" s="19">
        <v>17800</v>
      </c>
      <c r="D531" s="19">
        <v>17800</v>
      </c>
      <c r="E531" s="19">
        <v>17800</v>
      </c>
      <c r="F531" s="19">
        <f t="shared" si="32"/>
        <v>0</v>
      </c>
      <c r="G531" s="19">
        <f t="shared" si="33"/>
        <v>0</v>
      </c>
    </row>
    <row r="532" spans="1:13" x14ac:dyDescent="0.25">
      <c r="A532" s="5" t="s">
        <v>30</v>
      </c>
      <c r="B532" s="16">
        <v>50103030</v>
      </c>
      <c r="C532" s="19">
        <v>67940</v>
      </c>
      <c r="D532" s="19">
        <v>67940</v>
      </c>
      <c r="E532" s="19">
        <v>67940</v>
      </c>
      <c r="F532" s="19">
        <f t="shared" si="32"/>
        <v>0</v>
      </c>
      <c r="G532" s="19">
        <f t="shared" si="33"/>
        <v>0</v>
      </c>
    </row>
    <row r="533" spans="1:13" x14ac:dyDescent="0.25">
      <c r="A533" s="5" t="s">
        <v>31</v>
      </c>
      <c r="B533" s="16">
        <v>50103040</v>
      </c>
      <c r="C533" s="19">
        <v>17700</v>
      </c>
      <c r="D533" s="19">
        <v>17700</v>
      </c>
      <c r="E533" s="19">
        <v>17700</v>
      </c>
      <c r="F533" s="19">
        <f t="shared" si="32"/>
        <v>0</v>
      </c>
      <c r="G533" s="19">
        <f t="shared" si="33"/>
        <v>0</v>
      </c>
    </row>
    <row r="534" spans="1:13" x14ac:dyDescent="0.25">
      <c r="A534" s="5" t="s">
        <v>32</v>
      </c>
      <c r="B534" s="16">
        <v>50104990</v>
      </c>
      <c r="C534" s="19">
        <v>80000</v>
      </c>
      <c r="D534" s="19">
        <v>80000</v>
      </c>
      <c r="E534" s="19">
        <v>80000</v>
      </c>
      <c r="F534" s="19">
        <f t="shared" si="32"/>
        <v>0</v>
      </c>
      <c r="G534" s="19">
        <f t="shared" si="33"/>
        <v>0</v>
      </c>
    </row>
    <row r="535" spans="1:13" x14ac:dyDescent="0.25">
      <c r="B535" s="16"/>
    </row>
    <row r="536" spans="1:13" s="17" customFormat="1" x14ac:dyDescent="0.25">
      <c r="A536" s="17" t="s">
        <v>33</v>
      </c>
      <c r="B536" s="15">
        <v>200</v>
      </c>
      <c r="C536" s="20">
        <v>2669035.91</v>
      </c>
      <c r="D536" s="20">
        <v>2669035.91</v>
      </c>
      <c r="E536" s="20">
        <v>2669035.91</v>
      </c>
      <c r="F536" s="20">
        <f t="shared" si="32"/>
        <v>0</v>
      </c>
      <c r="G536" s="20">
        <f t="shared" si="33"/>
        <v>0</v>
      </c>
      <c r="I536" s="22"/>
      <c r="J536" s="22"/>
      <c r="K536" s="22"/>
      <c r="L536" s="22"/>
      <c r="M536" s="22"/>
    </row>
    <row r="537" spans="1:13" x14ac:dyDescent="0.25">
      <c r="A537" s="5" t="s">
        <v>185</v>
      </c>
      <c r="B537" s="16">
        <v>50202010</v>
      </c>
      <c r="C537" s="19">
        <v>14780</v>
      </c>
      <c r="D537" s="19">
        <v>14780</v>
      </c>
      <c r="E537" s="19">
        <v>14780</v>
      </c>
      <c r="F537" s="19">
        <f t="shared" si="32"/>
        <v>0</v>
      </c>
      <c r="G537" s="19">
        <f t="shared" si="33"/>
        <v>0</v>
      </c>
    </row>
    <row r="538" spans="1:13" x14ac:dyDescent="0.25">
      <c r="A538" s="5" t="s">
        <v>38</v>
      </c>
      <c r="B538" s="16">
        <v>50203990</v>
      </c>
      <c r="C538" s="19">
        <v>12524</v>
      </c>
      <c r="D538" s="19">
        <v>12524</v>
      </c>
      <c r="E538" s="19">
        <v>12524</v>
      </c>
      <c r="F538" s="19">
        <f t="shared" si="32"/>
        <v>0</v>
      </c>
      <c r="G538" s="19">
        <f t="shared" si="33"/>
        <v>0</v>
      </c>
    </row>
    <row r="539" spans="1:13" x14ac:dyDescent="0.25">
      <c r="A539" s="5" t="s">
        <v>39</v>
      </c>
      <c r="B539" s="16">
        <v>50204010</v>
      </c>
      <c r="C539" s="19">
        <v>19536</v>
      </c>
      <c r="D539" s="19">
        <v>19536</v>
      </c>
      <c r="E539" s="19">
        <v>19536</v>
      </c>
      <c r="F539" s="19">
        <f t="shared" si="32"/>
        <v>0</v>
      </c>
      <c r="G539" s="19">
        <f t="shared" si="33"/>
        <v>0</v>
      </c>
    </row>
    <row r="540" spans="1:13" x14ac:dyDescent="0.25">
      <c r="A540" s="5" t="s">
        <v>186</v>
      </c>
      <c r="B540" s="16">
        <v>50205020</v>
      </c>
      <c r="C540" s="19">
        <v>84000</v>
      </c>
      <c r="D540" s="19">
        <v>84000</v>
      </c>
      <c r="E540" s="19">
        <v>84000</v>
      </c>
      <c r="F540" s="19">
        <f t="shared" si="32"/>
        <v>0</v>
      </c>
      <c r="G540" s="19">
        <f t="shared" si="33"/>
        <v>0</v>
      </c>
    </row>
    <row r="541" spans="1:13" x14ac:dyDescent="0.25">
      <c r="A541" s="5" t="s">
        <v>54</v>
      </c>
      <c r="B541" s="16">
        <v>50299020</v>
      </c>
      <c r="C541" s="19">
        <v>37500</v>
      </c>
      <c r="D541" s="19">
        <v>37500</v>
      </c>
      <c r="E541" s="19">
        <v>37500</v>
      </c>
      <c r="F541" s="19">
        <f t="shared" si="32"/>
        <v>0</v>
      </c>
      <c r="G541" s="19">
        <f t="shared" si="33"/>
        <v>0</v>
      </c>
    </row>
    <row r="542" spans="1:13" x14ac:dyDescent="0.25">
      <c r="B542" s="16"/>
    </row>
    <row r="543" spans="1:13" s="17" customFormat="1" x14ac:dyDescent="0.25">
      <c r="A543" s="17" t="s">
        <v>187</v>
      </c>
      <c r="B543" s="15" t="s">
        <v>8</v>
      </c>
      <c r="C543" s="20">
        <v>613019</v>
      </c>
      <c r="D543" s="20">
        <v>613019</v>
      </c>
      <c r="E543" s="20">
        <v>613019</v>
      </c>
      <c r="F543" s="20">
        <f t="shared" si="32"/>
        <v>0</v>
      </c>
      <c r="G543" s="20">
        <f t="shared" si="33"/>
        <v>0</v>
      </c>
      <c r="I543" s="22"/>
      <c r="J543" s="22"/>
      <c r="K543" s="22"/>
      <c r="L543" s="22"/>
      <c r="M543" s="22"/>
    </row>
    <row r="544" spans="1:13" x14ac:dyDescent="0.25">
      <c r="A544" s="5" t="s">
        <v>682</v>
      </c>
      <c r="B544" s="16">
        <v>50201010</v>
      </c>
      <c r="C544" s="19">
        <v>162216</v>
      </c>
      <c r="D544" s="19">
        <v>162216</v>
      </c>
      <c r="E544" s="19">
        <v>162216</v>
      </c>
      <c r="F544" s="19">
        <f t="shared" si="32"/>
        <v>0</v>
      </c>
      <c r="G544" s="19">
        <f t="shared" si="33"/>
        <v>0</v>
      </c>
    </row>
    <row r="545" spans="1:13" x14ac:dyDescent="0.25">
      <c r="A545" s="5" t="s">
        <v>679</v>
      </c>
      <c r="B545" s="16">
        <v>50202010</v>
      </c>
      <c r="C545" s="19">
        <v>284303</v>
      </c>
      <c r="D545" s="19">
        <v>284303</v>
      </c>
      <c r="E545" s="19">
        <v>284303</v>
      </c>
      <c r="F545" s="19">
        <f t="shared" si="32"/>
        <v>0</v>
      </c>
      <c r="G545" s="19">
        <f t="shared" si="33"/>
        <v>0</v>
      </c>
    </row>
    <row r="546" spans="1:13" x14ac:dyDescent="0.25">
      <c r="A546" s="5" t="s">
        <v>67</v>
      </c>
      <c r="B546" s="16">
        <v>50203010</v>
      </c>
      <c r="C546" s="19">
        <v>16500</v>
      </c>
      <c r="D546" s="19">
        <v>16500</v>
      </c>
      <c r="E546" s="19">
        <v>16500</v>
      </c>
      <c r="F546" s="19">
        <f t="shared" si="32"/>
        <v>0</v>
      </c>
      <c r="G546" s="19">
        <f t="shared" si="33"/>
        <v>0</v>
      </c>
    </row>
    <row r="547" spans="1:13" x14ac:dyDescent="0.25">
      <c r="A547" s="5" t="s">
        <v>681</v>
      </c>
      <c r="B547" s="16">
        <v>50299030</v>
      </c>
      <c r="C547" s="19">
        <v>150000</v>
      </c>
      <c r="D547" s="19">
        <v>150000</v>
      </c>
      <c r="E547" s="19">
        <v>150000</v>
      </c>
      <c r="F547" s="19">
        <f t="shared" si="32"/>
        <v>0</v>
      </c>
      <c r="G547" s="19">
        <f t="shared" si="33"/>
        <v>0</v>
      </c>
    </row>
    <row r="548" spans="1:13" x14ac:dyDescent="0.25">
      <c r="B548" s="16"/>
    </row>
    <row r="549" spans="1:13" s="17" customFormat="1" x14ac:dyDescent="0.25">
      <c r="A549" s="17" t="s">
        <v>188</v>
      </c>
      <c r="B549" s="15" t="s">
        <v>8</v>
      </c>
      <c r="C549" s="20">
        <v>362376.91</v>
      </c>
      <c r="D549" s="20">
        <v>362376.91</v>
      </c>
      <c r="E549" s="20">
        <v>362376.91</v>
      </c>
      <c r="F549" s="20">
        <f t="shared" si="32"/>
        <v>0</v>
      </c>
      <c r="G549" s="20">
        <f t="shared" si="33"/>
        <v>0</v>
      </c>
      <c r="I549" s="22"/>
      <c r="J549" s="22"/>
      <c r="K549" s="22"/>
      <c r="L549" s="22"/>
      <c r="M549" s="22"/>
    </row>
    <row r="550" spans="1:13" s="17" customFormat="1" x14ac:dyDescent="0.25">
      <c r="A550" s="17" t="s">
        <v>189</v>
      </c>
      <c r="B550" s="15" t="s">
        <v>8</v>
      </c>
      <c r="C550" s="22"/>
      <c r="D550" s="22"/>
      <c r="E550" s="22"/>
      <c r="F550" s="22"/>
      <c r="G550" s="22"/>
      <c r="I550" s="22"/>
      <c r="J550" s="22"/>
      <c r="K550" s="22"/>
      <c r="L550" s="22"/>
      <c r="M550" s="22"/>
    </row>
    <row r="551" spans="1:13" x14ac:dyDescent="0.25">
      <c r="A551" s="5" t="s">
        <v>65</v>
      </c>
      <c r="B551" s="16">
        <v>50201010</v>
      </c>
      <c r="C551" s="19">
        <v>49973</v>
      </c>
      <c r="D551" s="19">
        <v>49973</v>
      </c>
      <c r="E551" s="19">
        <v>49973</v>
      </c>
      <c r="F551" s="19">
        <f t="shared" si="32"/>
        <v>0</v>
      </c>
      <c r="G551" s="19">
        <f t="shared" si="33"/>
        <v>0</v>
      </c>
    </row>
    <row r="552" spans="1:13" x14ac:dyDescent="0.25">
      <c r="A552" s="5" t="s">
        <v>66</v>
      </c>
      <c r="B552" s="16">
        <v>50202010</v>
      </c>
      <c r="C552" s="19">
        <v>99090.91</v>
      </c>
      <c r="D552" s="19">
        <v>99090.91</v>
      </c>
      <c r="E552" s="19">
        <v>99090.91</v>
      </c>
      <c r="F552" s="19">
        <f t="shared" si="32"/>
        <v>0</v>
      </c>
      <c r="G552" s="19">
        <f t="shared" si="33"/>
        <v>0</v>
      </c>
    </row>
    <row r="553" spans="1:13" x14ac:dyDescent="0.25">
      <c r="A553" s="5" t="s">
        <v>67</v>
      </c>
      <c r="B553" s="16">
        <v>50203010</v>
      </c>
      <c r="C553" s="19">
        <v>63313</v>
      </c>
      <c r="D553" s="19">
        <v>63313</v>
      </c>
      <c r="E553" s="19">
        <v>63313</v>
      </c>
      <c r="F553" s="19">
        <f t="shared" si="32"/>
        <v>0</v>
      </c>
      <c r="G553" s="19">
        <f t="shared" si="33"/>
        <v>0</v>
      </c>
    </row>
    <row r="554" spans="1:13" x14ac:dyDescent="0.25">
      <c r="A554" s="5" t="s">
        <v>76</v>
      </c>
      <c r="B554" s="16">
        <v>50299020</v>
      </c>
      <c r="C554" s="19">
        <v>50000</v>
      </c>
      <c r="D554" s="19">
        <v>50000</v>
      </c>
      <c r="E554" s="19">
        <v>50000</v>
      </c>
      <c r="F554" s="19">
        <f t="shared" si="32"/>
        <v>0</v>
      </c>
      <c r="G554" s="19">
        <f t="shared" si="33"/>
        <v>0</v>
      </c>
    </row>
    <row r="555" spans="1:13" x14ac:dyDescent="0.25">
      <c r="A555" s="5" t="s">
        <v>72</v>
      </c>
      <c r="B555" s="16">
        <v>50299030</v>
      </c>
      <c r="C555" s="19">
        <v>100000</v>
      </c>
      <c r="D555" s="19">
        <v>100000</v>
      </c>
      <c r="E555" s="19">
        <v>100000</v>
      </c>
      <c r="F555" s="19">
        <f t="shared" si="32"/>
        <v>0</v>
      </c>
      <c r="G555" s="19">
        <f t="shared" si="33"/>
        <v>0</v>
      </c>
    </row>
    <row r="556" spans="1:13" x14ac:dyDescent="0.25">
      <c r="B556" s="16"/>
    </row>
    <row r="557" spans="1:13" s="17" customFormat="1" x14ac:dyDescent="0.25">
      <c r="A557" s="17" t="s">
        <v>190</v>
      </c>
      <c r="B557" s="15" t="s">
        <v>8</v>
      </c>
      <c r="C557" s="20">
        <v>278000</v>
      </c>
      <c r="D557" s="20">
        <v>278000</v>
      </c>
      <c r="E557" s="20">
        <v>278000</v>
      </c>
      <c r="F557" s="20">
        <f t="shared" si="32"/>
        <v>0</v>
      </c>
      <c r="G557" s="20">
        <f t="shared" si="33"/>
        <v>0</v>
      </c>
      <c r="I557" s="22"/>
      <c r="J557" s="22"/>
      <c r="K557" s="22"/>
      <c r="L557" s="22"/>
      <c r="M557" s="22"/>
    </row>
    <row r="558" spans="1:13" x14ac:dyDescent="0.25">
      <c r="A558" s="5" t="s">
        <v>70</v>
      </c>
      <c r="B558" s="16">
        <v>50211990</v>
      </c>
      <c r="C558" s="19">
        <v>78000</v>
      </c>
      <c r="D558" s="19">
        <v>78000</v>
      </c>
      <c r="E558" s="19">
        <v>78000</v>
      </c>
      <c r="F558" s="19">
        <f t="shared" si="32"/>
        <v>0</v>
      </c>
      <c r="G558" s="19">
        <f t="shared" si="33"/>
        <v>0</v>
      </c>
    </row>
    <row r="559" spans="1:13" x14ac:dyDescent="0.25">
      <c r="A559" s="5" t="s">
        <v>72</v>
      </c>
      <c r="B559" s="16">
        <v>50299030</v>
      </c>
      <c r="C559" s="19">
        <v>200000</v>
      </c>
      <c r="D559" s="19">
        <v>200000</v>
      </c>
      <c r="E559" s="19">
        <v>200000</v>
      </c>
      <c r="F559" s="19">
        <f t="shared" ref="F559:F621" si="34">C559-D559</f>
        <v>0</v>
      </c>
      <c r="G559" s="19">
        <f t="shared" ref="G559:G621" si="35">D559-E559</f>
        <v>0</v>
      </c>
    </row>
    <row r="560" spans="1:13" x14ac:dyDescent="0.25">
      <c r="B560" s="16"/>
    </row>
    <row r="561" spans="1:13" s="17" customFormat="1" x14ac:dyDescent="0.25">
      <c r="A561" s="17" t="s">
        <v>191</v>
      </c>
      <c r="B561" s="15" t="s">
        <v>8</v>
      </c>
      <c r="C561" s="20">
        <v>1247300</v>
      </c>
      <c r="D561" s="20">
        <v>1247300</v>
      </c>
      <c r="E561" s="20">
        <v>1247300</v>
      </c>
      <c r="F561" s="20">
        <f t="shared" si="34"/>
        <v>0</v>
      </c>
      <c r="G561" s="20">
        <f t="shared" si="35"/>
        <v>0</v>
      </c>
      <c r="I561" s="22"/>
      <c r="J561" s="22"/>
      <c r="K561" s="22"/>
      <c r="L561" s="22"/>
      <c r="M561" s="22"/>
    </row>
    <row r="562" spans="1:13" x14ac:dyDescent="0.25">
      <c r="A562" s="5" t="s">
        <v>669</v>
      </c>
      <c r="B562" s="16">
        <v>50203010</v>
      </c>
      <c r="C562" s="19">
        <v>430200</v>
      </c>
      <c r="D562" s="19">
        <v>430200</v>
      </c>
      <c r="E562" s="19">
        <v>430200</v>
      </c>
      <c r="F562" s="19">
        <f t="shared" si="34"/>
        <v>0</v>
      </c>
      <c r="G562" s="19">
        <f t="shared" si="35"/>
        <v>0</v>
      </c>
    </row>
    <row r="563" spans="1:13" x14ac:dyDescent="0.25">
      <c r="A563" s="5" t="s">
        <v>672</v>
      </c>
      <c r="B563" s="16">
        <v>50211010</v>
      </c>
      <c r="C563" s="19">
        <v>17100</v>
      </c>
      <c r="D563" s="19">
        <v>17100</v>
      </c>
      <c r="E563" s="19">
        <v>17100</v>
      </c>
      <c r="F563" s="19">
        <f t="shared" si="34"/>
        <v>0</v>
      </c>
      <c r="G563" s="19">
        <f t="shared" si="35"/>
        <v>0</v>
      </c>
    </row>
    <row r="564" spans="1:13" x14ac:dyDescent="0.25">
      <c r="A564" s="5" t="s">
        <v>671</v>
      </c>
      <c r="B564" s="16">
        <v>50299030</v>
      </c>
      <c r="C564" s="19">
        <v>800000</v>
      </c>
      <c r="D564" s="19">
        <v>800000</v>
      </c>
      <c r="E564" s="19">
        <v>800000</v>
      </c>
      <c r="F564" s="19">
        <f t="shared" si="34"/>
        <v>0</v>
      </c>
      <c r="G564" s="19">
        <f t="shared" si="35"/>
        <v>0</v>
      </c>
    </row>
    <row r="565" spans="1:13" x14ac:dyDescent="0.25">
      <c r="B565" s="16"/>
    </row>
    <row r="566" spans="1:13" x14ac:dyDescent="0.25">
      <c r="A566" s="17" t="s">
        <v>192</v>
      </c>
      <c r="B566" s="15">
        <v>1061</v>
      </c>
      <c r="C566" s="20">
        <v>45008866.990000002</v>
      </c>
      <c r="D566" s="20">
        <v>45008866.990000002</v>
      </c>
      <c r="E566" s="20">
        <v>45008019.619999997</v>
      </c>
      <c r="F566" s="20">
        <f t="shared" si="34"/>
        <v>0</v>
      </c>
      <c r="G566" s="20">
        <f t="shared" si="35"/>
        <v>847.37000000476837</v>
      </c>
    </row>
    <row r="567" spans="1:13" s="17" customFormat="1" x14ac:dyDescent="0.25">
      <c r="A567" s="17" t="s">
        <v>19</v>
      </c>
      <c r="B567" s="15">
        <v>100</v>
      </c>
      <c r="C567" s="21">
        <v>6537787.29</v>
      </c>
      <c r="D567" s="21">
        <v>6537787.29</v>
      </c>
      <c r="E567" s="21">
        <v>6537680.9199999999</v>
      </c>
      <c r="F567" s="21">
        <f t="shared" si="34"/>
        <v>0</v>
      </c>
      <c r="G567" s="21">
        <f t="shared" si="35"/>
        <v>106.37000000011176</v>
      </c>
      <c r="I567" s="22"/>
      <c r="J567" s="22"/>
      <c r="K567" s="22"/>
      <c r="L567" s="22"/>
      <c r="M567" s="22"/>
    </row>
    <row r="568" spans="1:13" x14ac:dyDescent="0.25">
      <c r="A568" s="5" t="s">
        <v>20</v>
      </c>
      <c r="B568" s="16">
        <v>50101010</v>
      </c>
      <c r="C568" s="19">
        <v>4501636.55</v>
      </c>
      <c r="D568" s="19">
        <v>4501636.55</v>
      </c>
      <c r="E568" s="19">
        <v>4501636.55</v>
      </c>
      <c r="F568" s="19">
        <f t="shared" si="34"/>
        <v>0</v>
      </c>
      <c r="G568" s="19">
        <f t="shared" si="35"/>
        <v>0</v>
      </c>
    </row>
    <row r="569" spans="1:13" x14ac:dyDescent="0.25">
      <c r="A569" s="5" t="s">
        <v>22</v>
      </c>
      <c r="B569" s="16">
        <v>50102010</v>
      </c>
      <c r="C569" s="19">
        <v>292574.19</v>
      </c>
      <c r="D569" s="19">
        <v>292574.19</v>
      </c>
      <c r="E569" s="19">
        <v>292574.19</v>
      </c>
      <c r="F569" s="19">
        <f t="shared" si="34"/>
        <v>0</v>
      </c>
      <c r="G569" s="19">
        <f t="shared" si="35"/>
        <v>0</v>
      </c>
    </row>
    <row r="570" spans="1:13" x14ac:dyDescent="0.25">
      <c r="A570" s="5" t="s">
        <v>23</v>
      </c>
      <c r="B570" s="16">
        <v>50102020</v>
      </c>
      <c r="C570" s="19">
        <v>95625</v>
      </c>
      <c r="D570" s="19">
        <v>95625</v>
      </c>
      <c r="E570" s="19">
        <v>95625</v>
      </c>
      <c r="F570" s="19">
        <f t="shared" si="34"/>
        <v>0</v>
      </c>
      <c r="G570" s="19">
        <f t="shared" si="35"/>
        <v>0</v>
      </c>
    </row>
    <row r="571" spans="1:13" x14ac:dyDescent="0.25">
      <c r="A571" s="5" t="s">
        <v>24</v>
      </c>
      <c r="B571" s="16">
        <v>50102040</v>
      </c>
      <c r="C571" s="19">
        <v>72000</v>
      </c>
      <c r="D571" s="19">
        <v>72000</v>
      </c>
      <c r="E571" s="19">
        <v>72000</v>
      </c>
      <c r="F571" s="19">
        <f t="shared" si="34"/>
        <v>0</v>
      </c>
      <c r="G571" s="19">
        <f t="shared" si="35"/>
        <v>0</v>
      </c>
    </row>
    <row r="572" spans="1:13" x14ac:dyDescent="0.25">
      <c r="A572" s="5" t="s">
        <v>148</v>
      </c>
      <c r="B572" s="16">
        <v>50102120</v>
      </c>
      <c r="C572" s="19">
        <v>20000</v>
      </c>
      <c r="D572" s="19">
        <v>20000</v>
      </c>
      <c r="E572" s="19">
        <v>20000</v>
      </c>
      <c r="F572" s="19">
        <f t="shared" si="34"/>
        <v>0</v>
      </c>
      <c r="G572" s="19">
        <f t="shared" si="35"/>
        <v>0</v>
      </c>
    </row>
    <row r="573" spans="1:13" x14ac:dyDescent="0.25">
      <c r="A573" s="5" t="s">
        <v>158</v>
      </c>
      <c r="B573" s="16">
        <v>50102130</v>
      </c>
      <c r="C573" s="19">
        <v>46393.26</v>
      </c>
      <c r="D573" s="19">
        <v>46393.26</v>
      </c>
      <c r="E573" s="19">
        <v>46286.89</v>
      </c>
      <c r="F573" s="19">
        <f t="shared" si="34"/>
        <v>0</v>
      </c>
      <c r="G573" s="19">
        <f t="shared" si="35"/>
        <v>106.37000000000262</v>
      </c>
    </row>
    <row r="574" spans="1:13" x14ac:dyDescent="0.25">
      <c r="A574" s="5" t="s">
        <v>26</v>
      </c>
      <c r="B574" s="16">
        <v>50102140</v>
      </c>
      <c r="C574" s="19">
        <v>763021</v>
      </c>
      <c r="D574" s="19">
        <v>763021</v>
      </c>
      <c r="E574" s="19">
        <v>763021</v>
      </c>
      <c r="F574" s="19">
        <f t="shared" si="34"/>
        <v>0</v>
      </c>
      <c r="G574" s="19">
        <f t="shared" si="35"/>
        <v>0</v>
      </c>
    </row>
    <row r="575" spans="1:13" x14ac:dyDescent="0.25">
      <c r="A575" s="5" t="s">
        <v>27</v>
      </c>
      <c r="B575" s="16">
        <v>50102150</v>
      </c>
      <c r="C575" s="19">
        <v>65000</v>
      </c>
      <c r="D575" s="19">
        <v>65000</v>
      </c>
      <c r="E575" s="19">
        <v>65000</v>
      </c>
      <c r="F575" s="19">
        <f t="shared" si="34"/>
        <v>0</v>
      </c>
      <c r="G575" s="19">
        <f t="shared" si="35"/>
        <v>0</v>
      </c>
    </row>
    <row r="576" spans="1:13" x14ac:dyDescent="0.25">
      <c r="A576" s="5" t="s">
        <v>28</v>
      </c>
      <c r="B576" s="16">
        <v>50103010</v>
      </c>
      <c r="C576" s="19">
        <v>541605.39</v>
      </c>
      <c r="D576" s="19">
        <v>541605.39</v>
      </c>
      <c r="E576" s="19">
        <v>541605.39</v>
      </c>
      <c r="F576" s="19">
        <f t="shared" si="34"/>
        <v>0</v>
      </c>
      <c r="G576" s="19">
        <f t="shared" si="35"/>
        <v>0</v>
      </c>
    </row>
    <row r="577" spans="1:13" x14ac:dyDescent="0.25">
      <c r="A577" s="5" t="s">
        <v>29</v>
      </c>
      <c r="B577" s="16">
        <v>50103020</v>
      </c>
      <c r="C577" s="19">
        <v>14700</v>
      </c>
      <c r="D577" s="19">
        <v>14700</v>
      </c>
      <c r="E577" s="19">
        <v>14700</v>
      </c>
      <c r="F577" s="19">
        <f t="shared" si="34"/>
        <v>0</v>
      </c>
      <c r="G577" s="19">
        <f t="shared" si="35"/>
        <v>0</v>
      </c>
    </row>
    <row r="578" spans="1:13" x14ac:dyDescent="0.25">
      <c r="A578" s="5" t="s">
        <v>30</v>
      </c>
      <c r="B578" s="16">
        <v>50103030</v>
      </c>
      <c r="C578" s="19">
        <v>45531.9</v>
      </c>
      <c r="D578" s="19">
        <v>45531.9</v>
      </c>
      <c r="E578" s="19">
        <v>45531.9</v>
      </c>
      <c r="F578" s="19">
        <f t="shared" si="34"/>
        <v>0</v>
      </c>
      <c r="G578" s="19">
        <f t="shared" si="35"/>
        <v>0</v>
      </c>
    </row>
    <row r="579" spans="1:13" x14ac:dyDescent="0.25">
      <c r="A579" s="5" t="s">
        <v>31</v>
      </c>
      <c r="B579" s="16">
        <v>50103040</v>
      </c>
      <c r="C579" s="19">
        <v>14700</v>
      </c>
      <c r="D579" s="19">
        <v>14700</v>
      </c>
      <c r="E579" s="19">
        <v>14700</v>
      </c>
      <c r="F579" s="19">
        <f t="shared" si="34"/>
        <v>0</v>
      </c>
      <c r="G579" s="19">
        <f t="shared" si="35"/>
        <v>0</v>
      </c>
    </row>
    <row r="580" spans="1:13" x14ac:dyDescent="0.25">
      <c r="A580" s="5" t="s">
        <v>32</v>
      </c>
      <c r="B580" s="16">
        <v>50104990</v>
      </c>
      <c r="C580" s="19">
        <v>65000</v>
      </c>
      <c r="D580" s="19">
        <v>65000</v>
      </c>
      <c r="E580" s="19">
        <v>65000</v>
      </c>
      <c r="F580" s="19">
        <f t="shared" si="34"/>
        <v>0</v>
      </c>
      <c r="G580" s="19">
        <f t="shared" si="35"/>
        <v>0</v>
      </c>
    </row>
    <row r="581" spans="1:13" x14ac:dyDescent="0.25">
      <c r="B581" s="16"/>
    </row>
    <row r="582" spans="1:13" s="17" customFormat="1" x14ac:dyDescent="0.25">
      <c r="A582" s="17" t="s">
        <v>33</v>
      </c>
      <c r="B582" s="15">
        <v>200</v>
      </c>
      <c r="C582" s="20">
        <v>37183479.700000003</v>
      </c>
      <c r="D582" s="20">
        <v>37183479.700000003</v>
      </c>
      <c r="E582" s="20">
        <v>37182738.700000003</v>
      </c>
      <c r="F582" s="20">
        <f t="shared" si="34"/>
        <v>0</v>
      </c>
      <c r="G582" s="20">
        <f t="shared" si="35"/>
        <v>741</v>
      </c>
      <c r="I582" s="22"/>
      <c r="J582" s="22"/>
      <c r="K582" s="22"/>
      <c r="L582" s="22"/>
      <c r="M582" s="22"/>
    </row>
    <row r="583" spans="1:13" x14ac:dyDescent="0.25">
      <c r="A583" s="5" t="s">
        <v>140</v>
      </c>
      <c r="B583" s="16">
        <v>50203010</v>
      </c>
      <c r="C583" s="19">
        <v>3716364.2</v>
      </c>
      <c r="D583" s="19">
        <v>3716364.2</v>
      </c>
      <c r="E583" s="19">
        <v>3716364.2</v>
      </c>
      <c r="F583" s="19">
        <f t="shared" si="34"/>
        <v>0</v>
      </c>
      <c r="G583" s="19">
        <f t="shared" si="35"/>
        <v>0</v>
      </c>
    </row>
    <row r="584" spans="1:13" x14ac:dyDescent="0.25">
      <c r="A584" s="5" t="s">
        <v>162</v>
      </c>
      <c r="B584" s="16">
        <v>50203090</v>
      </c>
      <c r="C584" s="19">
        <v>1868231.82</v>
      </c>
      <c r="D584" s="19">
        <v>1868231.82</v>
      </c>
      <c r="E584" s="19">
        <v>1868231.82</v>
      </c>
      <c r="F584" s="19">
        <f t="shared" si="34"/>
        <v>0</v>
      </c>
      <c r="G584" s="19">
        <f t="shared" si="35"/>
        <v>0</v>
      </c>
    </row>
    <row r="585" spans="1:13" x14ac:dyDescent="0.25">
      <c r="A585" s="5" t="s">
        <v>38</v>
      </c>
      <c r="B585" s="16">
        <v>50203990</v>
      </c>
      <c r="C585" s="19">
        <v>1021219</v>
      </c>
      <c r="D585" s="19">
        <v>1021219</v>
      </c>
      <c r="E585" s="19">
        <v>1021219</v>
      </c>
      <c r="F585" s="19">
        <f t="shared" si="34"/>
        <v>0</v>
      </c>
      <c r="G585" s="19">
        <f t="shared" si="35"/>
        <v>0</v>
      </c>
    </row>
    <row r="586" spans="1:13" x14ac:dyDescent="0.25">
      <c r="A586" s="5" t="s">
        <v>39</v>
      </c>
      <c r="B586" s="16">
        <v>50204010</v>
      </c>
      <c r="C586" s="19">
        <v>112748</v>
      </c>
      <c r="D586" s="19">
        <v>112748</v>
      </c>
      <c r="E586" s="19">
        <v>112748</v>
      </c>
      <c r="F586" s="19">
        <f t="shared" si="34"/>
        <v>0</v>
      </c>
      <c r="G586" s="19">
        <f t="shared" si="35"/>
        <v>0</v>
      </c>
    </row>
    <row r="587" spans="1:13" x14ac:dyDescent="0.25">
      <c r="A587" s="5" t="s">
        <v>41</v>
      </c>
      <c r="B587" s="16">
        <v>50205020</v>
      </c>
      <c r="C587" s="19">
        <v>61500</v>
      </c>
      <c r="D587" s="19">
        <v>61500</v>
      </c>
      <c r="E587" s="19">
        <v>61500</v>
      </c>
      <c r="F587" s="19">
        <f t="shared" si="34"/>
        <v>0</v>
      </c>
      <c r="G587" s="19">
        <f t="shared" si="35"/>
        <v>0</v>
      </c>
    </row>
    <row r="588" spans="1:13" x14ac:dyDescent="0.25">
      <c r="A588" s="5" t="s">
        <v>193</v>
      </c>
      <c r="B588" s="16">
        <v>50213020</v>
      </c>
      <c r="C588" s="19">
        <v>152397.29999999999</v>
      </c>
      <c r="D588" s="19">
        <v>152397.29999999999</v>
      </c>
      <c r="E588" s="19">
        <v>152397.29999999999</v>
      </c>
      <c r="F588" s="19">
        <f t="shared" si="34"/>
        <v>0</v>
      </c>
      <c r="G588" s="19">
        <f t="shared" si="35"/>
        <v>0</v>
      </c>
    </row>
    <row r="589" spans="1:13" x14ac:dyDescent="0.25">
      <c r="A589" s="5" t="s">
        <v>141</v>
      </c>
      <c r="B589" s="16">
        <v>50213040</v>
      </c>
      <c r="C589" s="19">
        <v>838980.16</v>
      </c>
      <c r="D589" s="19">
        <v>838980.16</v>
      </c>
      <c r="E589" s="19">
        <v>838980.16</v>
      </c>
      <c r="F589" s="19">
        <f t="shared" si="34"/>
        <v>0</v>
      </c>
      <c r="G589" s="19">
        <f t="shared" si="35"/>
        <v>0</v>
      </c>
    </row>
    <row r="590" spans="1:13" x14ac:dyDescent="0.25">
      <c r="A590" s="5" t="s">
        <v>652</v>
      </c>
      <c r="B590" s="16">
        <v>50213040</v>
      </c>
      <c r="C590" s="19">
        <v>1733912.5</v>
      </c>
      <c r="D590" s="19">
        <v>1733912.5</v>
      </c>
      <c r="E590" s="19">
        <v>1733912.5</v>
      </c>
      <c r="F590" s="19">
        <f t="shared" si="34"/>
        <v>0</v>
      </c>
      <c r="G590" s="19">
        <f t="shared" si="35"/>
        <v>0</v>
      </c>
    </row>
    <row r="591" spans="1:13" x14ac:dyDescent="0.25">
      <c r="A591" s="5" t="s">
        <v>46</v>
      </c>
      <c r="B591" s="16">
        <v>50213050</v>
      </c>
      <c r="C591" s="19">
        <v>1196173.1100000001</v>
      </c>
      <c r="D591" s="19">
        <v>1196173.1100000001</v>
      </c>
      <c r="E591" s="19">
        <v>1196173.1100000001</v>
      </c>
      <c r="F591" s="19">
        <f t="shared" si="34"/>
        <v>0</v>
      </c>
      <c r="G591" s="19">
        <f t="shared" si="35"/>
        <v>0</v>
      </c>
    </row>
    <row r="592" spans="1:13" x14ac:dyDescent="0.25">
      <c r="A592" s="5" t="s">
        <v>142</v>
      </c>
      <c r="B592" s="16">
        <v>50213060</v>
      </c>
      <c r="C592" s="19">
        <v>7964075.3300000001</v>
      </c>
      <c r="D592" s="19">
        <v>7964075.3300000001</v>
      </c>
      <c r="E592" s="19">
        <v>7963334.3300000001</v>
      </c>
      <c r="F592" s="19">
        <f t="shared" si="34"/>
        <v>0</v>
      </c>
      <c r="G592" s="19">
        <f t="shared" si="35"/>
        <v>741</v>
      </c>
    </row>
    <row r="593" spans="1:13" x14ac:dyDescent="0.25">
      <c r="A593" s="5" t="s">
        <v>194</v>
      </c>
      <c r="B593" s="16">
        <v>50213060</v>
      </c>
      <c r="C593" s="19">
        <v>2575265</v>
      </c>
      <c r="D593" s="19">
        <v>2575265</v>
      </c>
      <c r="E593" s="19">
        <v>2575265</v>
      </c>
      <c r="F593" s="19">
        <f t="shared" si="34"/>
        <v>0</v>
      </c>
      <c r="G593" s="19">
        <f t="shared" si="35"/>
        <v>0</v>
      </c>
    </row>
    <row r="594" spans="1:13" x14ac:dyDescent="0.25">
      <c r="A594" s="5" t="s">
        <v>53</v>
      </c>
      <c r="B594" s="16">
        <v>50216020</v>
      </c>
      <c r="C594" s="19">
        <v>7500</v>
      </c>
      <c r="D594" s="19">
        <v>7500</v>
      </c>
      <c r="E594" s="19">
        <v>7500</v>
      </c>
      <c r="F594" s="19">
        <f t="shared" si="34"/>
        <v>0</v>
      </c>
      <c r="G594" s="19">
        <f t="shared" si="35"/>
        <v>0</v>
      </c>
    </row>
    <row r="595" spans="1:13" x14ac:dyDescent="0.25">
      <c r="A595" s="5" t="s">
        <v>196</v>
      </c>
      <c r="B595" s="16">
        <v>50216030</v>
      </c>
      <c r="C595" s="19">
        <v>13436495.359999999</v>
      </c>
      <c r="D595" s="19">
        <v>13436495.359999999</v>
      </c>
      <c r="E595" s="19">
        <v>13436495.359999999</v>
      </c>
      <c r="F595" s="19">
        <f t="shared" si="34"/>
        <v>0</v>
      </c>
      <c r="G595" s="19">
        <f t="shared" si="35"/>
        <v>0</v>
      </c>
    </row>
    <row r="596" spans="1:13" x14ac:dyDescent="0.25">
      <c r="A596" s="5" t="s">
        <v>144</v>
      </c>
      <c r="B596" s="16">
        <v>50299030</v>
      </c>
      <c r="C596" s="19">
        <v>80000</v>
      </c>
      <c r="D596" s="19">
        <v>80000</v>
      </c>
      <c r="E596" s="19">
        <v>80000</v>
      </c>
      <c r="F596" s="19">
        <f t="shared" si="34"/>
        <v>0</v>
      </c>
      <c r="G596" s="19">
        <f t="shared" si="35"/>
        <v>0</v>
      </c>
    </row>
    <row r="597" spans="1:13" x14ac:dyDescent="0.25">
      <c r="A597" s="5" t="s">
        <v>697</v>
      </c>
      <c r="B597" s="16">
        <v>50299070</v>
      </c>
      <c r="C597" s="19">
        <v>6404</v>
      </c>
      <c r="D597" s="19">
        <v>6404</v>
      </c>
      <c r="E597" s="19">
        <v>6404</v>
      </c>
      <c r="F597" s="19">
        <f t="shared" si="34"/>
        <v>0</v>
      </c>
      <c r="G597" s="19">
        <f t="shared" si="35"/>
        <v>0</v>
      </c>
    </row>
    <row r="598" spans="1:13" x14ac:dyDescent="0.25">
      <c r="B598" s="16"/>
    </row>
    <row r="599" spans="1:13" s="17" customFormat="1" x14ac:dyDescent="0.25">
      <c r="A599" s="17" t="s">
        <v>197</v>
      </c>
      <c r="B599" s="15" t="s">
        <v>8</v>
      </c>
      <c r="C599" s="20">
        <v>2231513.92</v>
      </c>
      <c r="D599" s="20">
        <v>2231513.92</v>
      </c>
      <c r="E599" s="20">
        <v>2231513.92</v>
      </c>
      <c r="F599" s="20">
        <f t="shared" si="34"/>
        <v>0</v>
      </c>
      <c r="G599" s="20">
        <f t="shared" si="35"/>
        <v>0</v>
      </c>
      <c r="I599" s="22"/>
      <c r="J599" s="22"/>
      <c r="K599" s="22"/>
      <c r="L599" s="22"/>
      <c r="M599" s="22"/>
    </row>
    <row r="600" spans="1:13" x14ac:dyDescent="0.25">
      <c r="A600" s="5" t="s">
        <v>67</v>
      </c>
      <c r="B600" s="16">
        <v>50203010</v>
      </c>
      <c r="C600" s="19">
        <v>91390</v>
      </c>
      <c r="D600" s="19">
        <v>91390</v>
      </c>
      <c r="E600" s="19">
        <v>91390</v>
      </c>
      <c r="F600" s="19">
        <f t="shared" si="34"/>
        <v>0</v>
      </c>
      <c r="G600" s="19">
        <f t="shared" si="35"/>
        <v>0</v>
      </c>
    </row>
    <row r="601" spans="1:13" x14ac:dyDescent="0.25">
      <c r="A601" s="5" t="s">
        <v>69</v>
      </c>
      <c r="B601" s="16">
        <v>50203990</v>
      </c>
      <c r="C601" s="19">
        <v>28070</v>
      </c>
      <c r="D601" s="19">
        <v>28070</v>
      </c>
      <c r="E601" s="19">
        <v>28070</v>
      </c>
      <c r="F601" s="19">
        <f t="shared" si="34"/>
        <v>0</v>
      </c>
      <c r="G601" s="19">
        <f t="shared" si="35"/>
        <v>0</v>
      </c>
    </row>
    <row r="602" spans="1:13" x14ac:dyDescent="0.25">
      <c r="A602" s="5" t="s">
        <v>87</v>
      </c>
      <c r="B602" s="16">
        <v>50204010</v>
      </c>
      <c r="C602" s="19">
        <v>4884</v>
      </c>
      <c r="D602" s="19">
        <v>4884</v>
      </c>
      <c r="E602" s="19">
        <v>4884</v>
      </c>
      <c r="F602" s="19">
        <f t="shared" si="34"/>
        <v>0</v>
      </c>
      <c r="G602" s="19">
        <f t="shared" si="35"/>
        <v>0</v>
      </c>
    </row>
    <row r="603" spans="1:13" x14ac:dyDescent="0.25">
      <c r="A603" s="5" t="s">
        <v>88</v>
      </c>
      <c r="B603" s="16">
        <v>50205020</v>
      </c>
      <c r="C603" s="19">
        <v>4500</v>
      </c>
      <c r="D603" s="19">
        <v>4500</v>
      </c>
      <c r="E603" s="19">
        <v>4500</v>
      </c>
      <c r="F603" s="19">
        <f t="shared" si="34"/>
        <v>0</v>
      </c>
      <c r="G603" s="19">
        <f t="shared" si="35"/>
        <v>0</v>
      </c>
    </row>
    <row r="604" spans="1:13" x14ac:dyDescent="0.25">
      <c r="A604" s="5" t="s">
        <v>75</v>
      </c>
      <c r="B604" s="16">
        <v>50299010</v>
      </c>
      <c r="C604" s="19">
        <v>40998</v>
      </c>
      <c r="D604" s="19">
        <v>40998</v>
      </c>
      <c r="E604" s="19">
        <v>40998</v>
      </c>
      <c r="F604" s="19">
        <f t="shared" si="34"/>
        <v>0</v>
      </c>
      <c r="G604" s="19">
        <f t="shared" si="35"/>
        <v>0</v>
      </c>
    </row>
    <row r="605" spans="1:13" x14ac:dyDescent="0.25">
      <c r="A605" s="5" t="s">
        <v>72</v>
      </c>
      <c r="B605" s="16">
        <v>50299030</v>
      </c>
      <c r="C605" s="19">
        <v>270000</v>
      </c>
      <c r="D605" s="19">
        <v>270000</v>
      </c>
      <c r="E605" s="19">
        <v>270000</v>
      </c>
      <c r="F605" s="19">
        <f t="shared" si="34"/>
        <v>0</v>
      </c>
      <c r="G605" s="19">
        <f t="shared" si="35"/>
        <v>0</v>
      </c>
    </row>
    <row r="606" spans="1:13" x14ac:dyDescent="0.25">
      <c r="A606" s="5" t="s">
        <v>198</v>
      </c>
      <c r="B606" s="16">
        <v>50299030</v>
      </c>
      <c r="C606" s="19">
        <v>5029.92</v>
      </c>
      <c r="D606" s="19">
        <v>5029.92</v>
      </c>
      <c r="E606" s="19">
        <v>5029.92</v>
      </c>
      <c r="F606" s="19">
        <f t="shared" si="34"/>
        <v>0</v>
      </c>
      <c r="G606" s="19">
        <f t="shared" si="35"/>
        <v>0</v>
      </c>
    </row>
    <row r="607" spans="1:13" x14ac:dyDescent="0.25">
      <c r="A607" s="5" t="s">
        <v>82</v>
      </c>
      <c r="B607" s="16">
        <v>50299990</v>
      </c>
      <c r="C607" s="19">
        <v>1786642</v>
      </c>
      <c r="D607" s="19">
        <v>1786642</v>
      </c>
      <c r="E607" s="19">
        <v>1786642</v>
      </c>
      <c r="F607" s="19">
        <f t="shared" si="34"/>
        <v>0</v>
      </c>
      <c r="G607" s="19">
        <f t="shared" si="35"/>
        <v>0</v>
      </c>
    </row>
    <row r="608" spans="1:13" x14ac:dyDescent="0.25">
      <c r="B608" s="16"/>
    </row>
    <row r="609" spans="1:13" s="17" customFormat="1" x14ac:dyDescent="0.25">
      <c r="A609" s="17" t="s">
        <v>199</v>
      </c>
      <c r="B609" s="15" t="s">
        <v>8</v>
      </c>
      <c r="C609" s="20">
        <v>180700</v>
      </c>
      <c r="D609" s="20">
        <v>180700</v>
      </c>
      <c r="E609" s="20">
        <v>180700</v>
      </c>
      <c r="F609" s="20">
        <f t="shared" si="34"/>
        <v>0</v>
      </c>
      <c r="G609" s="20">
        <f t="shared" si="35"/>
        <v>0</v>
      </c>
      <c r="I609" s="22"/>
      <c r="J609" s="22"/>
      <c r="K609" s="22"/>
      <c r="L609" s="22"/>
      <c r="M609" s="22"/>
    </row>
    <row r="610" spans="1:13" x14ac:dyDescent="0.25">
      <c r="A610" s="5" t="s">
        <v>65</v>
      </c>
      <c r="B610" s="16">
        <v>50201010</v>
      </c>
      <c r="C610" s="19">
        <v>180700</v>
      </c>
      <c r="D610" s="19">
        <v>180700</v>
      </c>
      <c r="E610" s="19">
        <v>180700</v>
      </c>
      <c r="F610" s="19">
        <f t="shared" si="34"/>
        <v>0</v>
      </c>
      <c r="G610" s="19">
        <f t="shared" si="35"/>
        <v>0</v>
      </c>
    </row>
    <row r="611" spans="1:13" x14ac:dyDescent="0.25">
      <c r="B611" s="16"/>
    </row>
    <row r="612" spans="1:13" s="17" customFormat="1" x14ac:dyDescent="0.25">
      <c r="A612" s="17" t="s">
        <v>115</v>
      </c>
      <c r="B612" s="15">
        <v>300</v>
      </c>
      <c r="C612" s="20">
        <v>1287600</v>
      </c>
      <c r="D612" s="20">
        <v>1287600</v>
      </c>
      <c r="E612" s="20">
        <v>1287600</v>
      </c>
      <c r="F612" s="20">
        <f t="shared" si="34"/>
        <v>0</v>
      </c>
      <c r="G612" s="20">
        <f t="shared" si="35"/>
        <v>0</v>
      </c>
      <c r="I612" s="22"/>
      <c r="J612" s="22"/>
      <c r="K612" s="22"/>
      <c r="L612" s="22"/>
      <c r="M612" s="22"/>
    </row>
    <row r="613" spans="1:13" s="17" customFormat="1" x14ac:dyDescent="0.25">
      <c r="A613" s="17" t="s">
        <v>751</v>
      </c>
      <c r="B613" s="15"/>
      <c r="C613" s="37"/>
      <c r="D613" s="37"/>
      <c r="E613" s="37"/>
      <c r="F613" s="37"/>
      <c r="G613" s="37"/>
      <c r="I613" s="22"/>
      <c r="J613" s="22"/>
      <c r="K613" s="22"/>
      <c r="L613" s="22"/>
      <c r="M613" s="22"/>
    </row>
    <row r="614" spans="1:13" x14ac:dyDescent="0.25">
      <c r="A614" s="5" t="s">
        <v>200</v>
      </c>
      <c r="B614" s="16">
        <v>10705020</v>
      </c>
      <c r="C614" s="19">
        <v>1195800</v>
      </c>
      <c r="D614" s="19">
        <v>1195800</v>
      </c>
      <c r="E614" s="19">
        <v>1195800</v>
      </c>
      <c r="F614" s="19">
        <f t="shared" si="34"/>
        <v>0</v>
      </c>
      <c r="G614" s="19">
        <f t="shared" si="35"/>
        <v>0</v>
      </c>
    </row>
    <row r="615" spans="1:13" x14ac:dyDescent="0.25">
      <c r="A615" s="17" t="s">
        <v>752</v>
      </c>
      <c r="B615" s="16"/>
    </row>
    <row r="616" spans="1:13" x14ac:dyDescent="0.25">
      <c r="A616" s="5" t="s">
        <v>201</v>
      </c>
      <c r="B616" s="16">
        <v>10705990</v>
      </c>
      <c r="C616" s="19">
        <v>31800</v>
      </c>
      <c r="D616" s="19">
        <v>31800</v>
      </c>
      <c r="E616" s="19">
        <v>31800</v>
      </c>
      <c r="F616" s="19">
        <f t="shared" si="34"/>
        <v>0</v>
      </c>
      <c r="G616" s="19">
        <f t="shared" si="35"/>
        <v>0</v>
      </c>
    </row>
    <row r="617" spans="1:13" x14ac:dyDescent="0.25">
      <c r="A617" s="5" t="s">
        <v>202</v>
      </c>
      <c r="B617" s="16">
        <v>10705990</v>
      </c>
      <c r="C617" s="19">
        <v>60000</v>
      </c>
      <c r="D617" s="19">
        <v>60000</v>
      </c>
      <c r="E617" s="19">
        <v>60000</v>
      </c>
      <c r="F617" s="19">
        <f t="shared" si="34"/>
        <v>0</v>
      </c>
      <c r="G617" s="19">
        <f t="shared" si="35"/>
        <v>0</v>
      </c>
    </row>
    <row r="618" spans="1:13" x14ac:dyDescent="0.25">
      <c r="B618" s="16"/>
    </row>
    <row r="619" spans="1:13" x14ac:dyDescent="0.25">
      <c r="A619" s="17" t="s">
        <v>203</v>
      </c>
      <c r="B619" s="15">
        <v>1071</v>
      </c>
      <c r="C619" s="20">
        <v>6747642.8499999996</v>
      </c>
      <c r="D619" s="20">
        <v>6747642.8499999996</v>
      </c>
      <c r="E619" s="20">
        <v>6747642.8499999996</v>
      </c>
      <c r="F619" s="20">
        <f t="shared" si="34"/>
        <v>0</v>
      </c>
      <c r="G619" s="20">
        <f t="shared" si="35"/>
        <v>0</v>
      </c>
    </row>
    <row r="620" spans="1:13" s="17" customFormat="1" x14ac:dyDescent="0.25">
      <c r="A620" s="17" t="s">
        <v>19</v>
      </c>
      <c r="B620" s="15">
        <v>100</v>
      </c>
      <c r="C620" s="21">
        <v>6346177.1399999997</v>
      </c>
      <c r="D620" s="21">
        <v>6346177.1399999997</v>
      </c>
      <c r="E620" s="21">
        <v>6346177.1399999997</v>
      </c>
      <c r="F620" s="21">
        <f t="shared" si="34"/>
        <v>0</v>
      </c>
      <c r="G620" s="21">
        <f t="shared" si="35"/>
        <v>0</v>
      </c>
      <c r="I620" s="22"/>
      <c r="J620" s="22"/>
      <c r="K620" s="22"/>
      <c r="L620" s="22"/>
      <c r="M620" s="22"/>
    </row>
    <row r="621" spans="1:13" x14ac:dyDescent="0.25">
      <c r="A621" s="5" t="s">
        <v>20</v>
      </c>
      <c r="B621" s="16">
        <v>50101010</v>
      </c>
      <c r="C621" s="19">
        <v>4290126</v>
      </c>
      <c r="D621" s="19">
        <v>4290126</v>
      </c>
      <c r="E621" s="19">
        <v>4290126</v>
      </c>
      <c r="F621" s="19">
        <f t="shared" si="34"/>
        <v>0</v>
      </c>
      <c r="G621" s="19">
        <f t="shared" si="35"/>
        <v>0</v>
      </c>
    </row>
    <row r="622" spans="1:13" x14ac:dyDescent="0.25">
      <c r="A622" s="5" t="s">
        <v>22</v>
      </c>
      <c r="B622" s="16">
        <v>50102010</v>
      </c>
      <c r="C622" s="19">
        <v>216000</v>
      </c>
      <c r="D622" s="19">
        <v>216000</v>
      </c>
      <c r="E622" s="19">
        <v>216000</v>
      </c>
      <c r="F622" s="19">
        <f t="shared" ref="F622:F679" si="36">C622-D622</f>
        <v>0</v>
      </c>
      <c r="G622" s="19">
        <f t="shared" ref="G622:G679" si="37">D622-E622</f>
        <v>0</v>
      </c>
    </row>
    <row r="623" spans="1:13" x14ac:dyDescent="0.25">
      <c r="A623" s="5" t="s">
        <v>23</v>
      </c>
      <c r="B623" s="16">
        <v>50102020</v>
      </c>
      <c r="C623" s="19">
        <v>102000</v>
      </c>
      <c r="D623" s="19">
        <v>102000</v>
      </c>
      <c r="E623" s="19">
        <v>102000</v>
      </c>
      <c r="F623" s="19">
        <f t="shared" si="36"/>
        <v>0</v>
      </c>
      <c r="G623" s="19">
        <f t="shared" si="37"/>
        <v>0</v>
      </c>
    </row>
    <row r="624" spans="1:13" x14ac:dyDescent="0.25">
      <c r="A624" s="5" t="s">
        <v>147</v>
      </c>
      <c r="B624" s="16">
        <v>50102030</v>
      </c>
      <c r="C624" s="19">
        <v>90000</v>
      </c>
      <c r="D624" s="19">
        <v>90000</v>
      </c>
      <c r="E624" s="19">
        <v>90000</v>
      </c>
      <c r="F624" s="19">
        <f t="shared" si="36"/>
        <v>0</v>
      </c>
      <c r="G624" s="19">
        <f t="shared" si="37"/>
        <v>0</v>
      </c>
    </row>
    <row r="625" spans="1:13" x14ac:dyDescent="0.25">
      <c r="A625" s="5" t="s">
        <v>24</v>
      </c>
      <c r="B625" s="16">
        <v>50102040</v>
      </c>
      <c r="C625" s="19">
        <v>48000</v>
      </c>
      <c r="D625" s="19">
        <v>48000</v>
      </c>
      <c r="E625" s="19">
        <v>48000</v>
      </c>
      <c r="F625" s="19">
        <f t="shared" si="36"/>
        <v>0</v>
      </c>
      <c r="G625" s="19">
        <f t="shared" si="37"/>
        <v>0</v>
      </c>
    </row>
    <row r="626" spans="1:13" x14ac:dyDescent="0.25">
      <c r="A626" s="5" t="s">
        <v>148</v>
      </c>
      <c r="B626" s="16">
        <v>50102120</v>
      </c>
      <c r="C626" s="19">
        <v>10000</v>
      </c>
      <c r="D626" s="19">
        <v>10000</v>
      </c>
      <c r="E626" s="19">
        <v>10000</v>
      </c>
      <c r="F626" s="19">
        <f t="shared" si="36"/>
        <v>0</v>
      </c>
      <c r="G626" s="19">
        <f t="shared" si="37"/>
        <v>0</v>
      </c>
    </row>
    <row r="627" spans="1:13" x14ac:dyDescent="0.25">
      <c r="A627" s="5" t="s">
        <v>158</v>
      </c>
      <c r="B627" s="16">
        <v>50102130</v>
      </c>
      <c r="C627" s="19">
        <v>150000</v>
      </c>
      <c r="D627" s="19">
        <v>150000</v>
      </c>
      <c r="E627" s="19">
        <v>150000</v>
      </c>
      <c r="F627" s="19">
        <f t="shared" si="36"/>
        <v>0</v>
      </c>
      <c r="G627" s="19">
        <f t="shared" si="37"/>
        <v>0</v>
      </c>
    </row>
    <row r="628" spans="1:13" x14ac:dyDescent="0.25">
      <c r="A628" s="5" t="s">
        <v>26</v>
      </c>
      <c r="B628" s="16">
        <v>50102140</v>
      </c>
      <c r="C628" s="19">
        <v>761439</v>
      </c>
      <c r="D628" s="19">
        <v>761439</v>
      </c>
      <c r="E628" s="19">
        <v>761439</v>
      </c>
      <c r="F628" s="19">
        <f t="shared" si="36"/>
        <v>0</v>
      </c>
      <c r="G628" s="19">
        <f t="shared" si="37"/>
        <v>0</v>
      </c>
    </row>
    <row r="629" spans="1:13" x14ac:dyDescent="0.25">
      <c r="A629" s="5" t="s">
        <v>27</v>
      </c>
      <c r="B629" s="16">
        <v>50102150</v>
      </c>
      <c r="C629" s="19">
        <v>51000</v>
      </c>
      <c r="D629" s="19">
        <v>51000</v>
      </c>
      <c r="E629" s="19">
        <v>51000</v>
      </c>
      <c r="F629" s="19">
        <f t="shared" si="36"/>
        <v>0</v>
      </c>
      <c r="G629" s="19">
        <f t="shared" si="37"/>
        <v>0</v>
      </c>
    </row>
    <row r="630" spans="1:13" x14ac:dyDescent="0.25">
      <c r="A630" s="5" t="s">
        <v>28</v>
      </c>
      <c r="B630" s="16">
        <v>50103010</v>
      </c>
      <c r="C630" s="19">
        <v>514815.76</v>
      </c>
      <c r="D630" s="19">
        <v>514815.76</v>
      </c>
      <c r="E630" s="19">
        <v>514815.76</v>
      </c>
      <c r="F630" s="19">
        <f t="shared" si="36"/>
        <v>0</v>
      </c>
      <c r="G630" s="19">
        <f t="shared" si="37"/>
        <v>0</v>
      </c>
    </row>
    <row r="631" spans="1:13" x14ac:dyDescent="0.25">
      <c r="A631" s="5" t="s">
        <v>29</v>
      </c>
      <c r="B631" s="16">
        <v>50103020</v>
      </c>
      <c r="C631" s="19">
        <v>10800</v>
      </c>
      <c r="D631" s="19">
        <v>10800</v>
      </c>
      <c r="E631" s="19">
        <v>10800</v>
      </c>
      <c r="F631" s="19">
        <f t="shared" si="36"/>
        <v>0</v>
      </c>
      <c r="G631" s="19">
        <f t="shared" si="37"/>
        <v>0</v>
      </c>
    </row>
    <row r="632" spans="1:13" x14ac:dyDescent="0.25">
      <c r="A632" s="5" t="s">
        <v>30</v>
      </c>
      <c r="B632" s="16">
        <v>50103030</v>
      </c>
      <c r="C632" s="19">
        <v>39196.379999999997</v>
      </c>
      <c r="D632" s="19">
        <v>39196.379999999997</v>
      </c>
      <c r="E632" s="19">
        <v>39196.379999999997</v>
      </c>
      <c r="F632" s="19">
        <f t="shared" si="36"/>
        <v>0</v>
      </c>
      <c r="G632" s="19">
        <f t="shared" si="37"/>
        <v>0</v>
      </c>
    </row>
    <row r="633" spans="1:13" x14ac:dyDescent="0.25">
      <c r="A633" s="5" t="s">
        <v>31</v>
      </c>
      <c r="B633" s="16">
        <v>50103040</v>
      </c>
      <c r="C633" s="19">
        <v>10800</v>
      </c>
      <c r="D633" s="19">
        <v>10800</v>
      </c>
      <c r="E633" s="19">
        <v>10800</v>
      </c>
      <c r="F633" s="19">
        <f t="shared" si="36"/>
        <v>0</v>
      </c>
      <c r="G633" s="19">
        <f t="shared" si="37"/>
        <v>0</v>
      </c>
    </row>
    <row r="634" spans="1:13" x14ac:dyDescent="0.25">
      <c r="A634" s="5" t="s">
        <v>32</v>
      </c>
      <c r="B634" s="16">
        <v>50104990</v>
      </c>
      <c r="C634" s="19">
        <v>52000</v>
      </c>
      <c r="D634" s="19">
        <v>52000</v>
      </c>
      <c r="E634" s="19">
        <v>52000</v>
      </c>
      <c r="F634" s="19">
        <f t="shared" si="36"/>
        <v>0</v>
      </c>
      <c r="G634" s="19">
        <f t="shared" si="37"/>
        <v>0</v>
      </c>
    </row>
    <row r="635" spans="1:13" x14ac:dyDescent="0.25">
      <c r="B635" s="16"/>
    </row>
    <row r="636" spans="1:13" s="17" customFormat="1" x14ac:dyDescent="0.25">
      <c r="A636" s="17" t="s">
        <v>33</v>
      </c>
      <c r="B636" s="15">
        <v>200</v>
      </c>
      <c r="C636" s="20">
        <v>401465.71</v>
      </c>
      <c r="D636" s="20">
        <v>401465.71</v>
      </c>
      <c r="E636" s="20">
        <v>401465.71</v>
      </c>
      <c r="F636" s="20">
        <f t="shared" si="36"/>
        <v>0</v>
      </c>
      <c r="G636" s="20">
        <f t="shared" si="37"/>
        <v>0</v>
      </c>
      <c r="I636" s="22"/>
      <c r="J636" s="22"/>
      <c r="K636" s="22"/>
      <c r="L636" s="22"/>
      <c r="M636" s="22"/>
    </row>
    <row r="637" spans="1:13" x14ac:dyDescent="0.25">
      <c r="A637" s="5" t="s">
        <v>39</v>
      </c>
      <c r="B637" s="16">
        <v>50204010</v>
      </c>
      <c r="C637" s="19">
        <v>7568</v>
      </c>
      <c r="D637" s="19">
        <v>7568</v>
      </c>
      <c r="E637" s="19">
        <v>7568</v>
      </c>
      <c r="F637" s="19">
        <f t="shared" si="36"/>
        <v>0</v>
      </c>
      <c r="G637" s="19">
        <f t="shared" si="37"/>
        <v>0</v>
      </c>
    </row>
    <row r="638" spans="1:13" x14ac:dyDescent="0.25">
      <c r="A638" s="5" t="s">
        <v>41</v>
      </c>
      <c r="B638" s="16">
        <v>50205020</v>
      </c>
      <c r="C638" s="19">
        <v>84000</v>
      </c>
      <c r="D638" s="19">
        <v>84000</v>
      </c>
      <c r="E638" s="19">
        <v>84000</v>
      </c>
      <c r="F638" s="19">
        <f t="shared" si="36"/>
        <v>0</v>
      </c>
      <c r="G638" s="19">
        <f t="shared" si="37"/>
        <v>0</v>
      </c>
    </row>
    <row r="639" spans="1:13" x14ac:dyDescent="0.25">
      <c r="A639" s="5" t="s">
        <v>46</v>
      </c>
      <c r="B639" s="16">
        <v>50213050</v>
      </c>
      <c r="C639" s="19">
        <v>19050</v>
      </c>
      <c r="D639" s="19">
        <v>19050</v>
      </c>
      <c r="E639" s="19">
        <v>19050</v>
      </c>
      <c r="F639" s="19">
        <f t="shared" si="36"/>
        <v>0</v>
      </c>
      <c r="G639" s="19">
        <f t="shared" si="37"/>
        <v>0</v>
      </c>
    </row>
    <row r="640" spans="1:13" x14ac:dyDescent="0.25">
      <c r="A640" s="5" t="s">
        <v>53</v>
      </c>
      <c r="B640" s="16">
        <v>50216020</v>
      </c>
      <c r="C640" s="19">
        <v>1500</v>
      </c>
      <c r="D640" s="19">
        <v>1500</v>
      </c>
      <c r="E640" s="19">
        <v>1500</v>
      </c>
      <c r="F640" s="19">
        <f t="shared" si="36"/>
        <v>0</v>
      </c>
      <c r="G640" s="19">
        <f t="shared" si="37"/>
        <v>0</v>
      </c>
    </row>
    <row r="641" spans="1:13" x14ac:dyDescent="0.25">
      <c r="A641" s="5" t="s">
        <v>54</v>
      </c>
      <c r="B641" s="16">
        <v>50299020</v>
      </c>
      <c r="C641" s="19">
        <v>6200</v>
      </c>
      <c r="D641" s="19">
        <v>6200</v>
      </c>
      <c r="E641" s="19">
        <v>6200</v>
      </c>
      <c r="F641" s="19">
        <f t="shared" si="36"/>
        <v>0</v>
      </c>
      <c r="G641" s="19">
        <f t="shared" si="37"/>
        <v>0</v>
      </c>
    </row>
    <row r="642" spans="1:13" x14ac:dyDescent="0.25">
      <c r="A642" s="5" t="s">
        <v>144</v>
      </c>
      <c r="B642" s="16">
        <v>50299030</v>
      </c>
      <c r="C642" s="19">
        <v>99600</v>
      </c>
      <c r="D642" s="19">
        <v>99600</v>
      </c>
      <c r="E642" s="19">
        <v>99600</v>
      </c>
      <c r="F642" s="19">
        <f t="shared" si="36"/>
        <v>0</v>
      </c>
      <c r="G642" s="19">
        <f t="shared" si="37"/>
        <v>0</v>
      </c>
    </row>
    <row r="643" spans="1:13" x14ac:dyDescent="0.25">
      <c r="A643" s="5" t="s">
        <v>697</v>
      </c>
      <c r="B643" s="16">
        <v>50299070</v>
      </c>
      <c r="C643" s="19">
        <v>5108</v>
      </c>
      <c r="D643" s="19">
        <v>5108</v>
      </c>
      <c r="E643" s="19">
        <v>5108</v>
      </c>
      <c r="F643" s="19">
        <f t="shared" si="36"/>
        <v>0</v>
      </c>
      <c r="G643" s="19">
        <f t="shared" si="37"/>
        <v>0</v>
      </c>
    </row>
    <row r="644" spans="1:13" x14ac:dyDescent="0.25">
      <c r="B644" s="16"/>
    </row>
    <row r="645" spans="1:13" s="17" customFormat="1" x14ac:dyDescent="0.25">
      <c r="A645" s="17" t="s">
        <v>204</v>
      </c>
      <c r="B645" s="15" t="s">
        <v>8</v>
      </c>
      <c r="C645" s="20">
        <v>178439.71</v>
      </c>
      <c r="D645" s="20">
        <v>178439.71</v>
      </c>
      <c r="E645" s="20">
        <v>178439.71</v>
      </c>
      <c r="F645" s="20">
        <f t="shared" si="36"/>
        <v>0</v>
      </c>
      <c r="G645" s="20">
        <f t="shared" si="37"/>
        <v>0</v>
      </c>
      <c r="I645" s="22"/>
      <c r="J645" s="22"/>
      <c r="K645" s="22"/>
      <c r="L645" s="22"/>
      <c r="M645" s="22"/>
    </row>
    <row r="646" spans="1:13" s="17" customFormat="1" x14ac:dyDescent="0.25">
      <c r="A646" s="17" t="s">
        <v>205</v>
      </c>
      <c r="B646" s="15" t="s">
        <v>8</v>
      </c>
      <c r="C646" s="22"/>
      <c r="D646" s="22"/>
      <c r="E646" s="22"/>
      <c r="F646" s="22"/>
      <c r="G646" s="22"/>
      <c r="I646" s="22"/>
      <c r="J646" s="22"/>
      <c r="K646" s="22"/>
      <c r="L646" s="22"/>
      <c r="M646" s="22"/>
    </row>
    <row r="647" spans="1:13" x14ac:dyDescent="0.25">
      <c r="A647" s="5" t="s">
        <v>65</v>
      </c>
      <c r="B647" s="16">
        <v>50201010</v>
      </c>
      <c r="C647" s="19">
        <v>39384.71</v>
      </c>
      <c r="D647" s="19">
        <v>39384.71</v>
      </c>
      <c r="E647" s="19">
        <v>39384.71</v>
      </c>
      <c r="F647" s="19">
        <f t="shared" si="36"/>
        <v>0</v>
      </c>
      <c r="G647" s="19">
        <f t="shared" si="37"/>
        <v>0</v>
      </c>
    </row>
    <row r="648" spans="1:13" x14ac:dyDescent="0.25">
      <c r="A648" s="5" t="s">
        <v>66</v>
      </c>
      <c r="B648" s="16">
        <v>50202010</v>
      </c>
      <c r="C648" s="19">
        <v>15680</v>
      </c>
      <c r="D648" s="19">
        <v>15680</v>
      </c>
      <c r="E648" s="19">
        <v>15680</v>
      </c>
      <c r="F648" s="19">
        <f t="shared" si="36"/>
        <v>0</v>
      </c>
      <c r="G648" s="19">
        <f t="shared" si="37"/>
        <v>0</v>
      </c>
    </row>
    <row r="649" spans="1:13" x14ac:dyDescent="0.25">
      <c r="A649" s="5" t="s">
        <v>67</v>
      </c>
      <c r="B649" s="16">
        <v>50203010</v>
      </c>
      <c r="C649" s="19">
        <v>48375</v>
      </c>
      <c r="D649" s="19">
        <v>48375</v>
      </c>
      <c r="E649" s="19">
        <v>48375</v>
      </c>
      <c r="F649" s="19">
        <f t="shared" si="36"/>
        <v>0</v>
      </c>
      <c r="G649" s="19">
        <f t="shared" si="37"/>
        <v>0</v>
      </c>
    </row>
    <row r="650" spans="1:13" x14ac:dyDescent="0.25">
      <c r="A650" s="5" t="s">
        <v>72</v>
      </c>
      <c r="B650" s="16">
        <v>50299030</v>
      </c>
      <c r="C650" s="19">
        <v>75000</v>
      </c>
      <c r="D650" s="19">
        <v>75000</v>
      </c>
      <c r="E650" s="19">
        <v>75000</v>
      </c>
      <c r="F650" s="19">
        <f t="shared" si="36"/>
        <v>0</v>
      </c>
      <c r="G650" s="19">
        <f t="shared" si="37"/>
        <v>0</v>
      </c>
    </row>
    <row r="651" spans="1:13" x14ac:dyDescent="0.25">
      <c r="B651" s="16"/>
    </row>
    <row r="652" spans="1:13" x14ac:dyDescent="0.25">
      <c r="A652" s="17" t="s">
        <v>206</v>
      </c>
      <c r="B652" s="15">
        <v>1081</v>
      </c>
      <c r="C652" s="20">
        <v>8530444.6300000008</v>
      </c>
      <c r="D652" s="20">
        <v>8530444.6300000008</v>
      </c>
      <c r="E652" s="20">
        <v>8530444.6300000008</v>
      </c>
      <c r="F652" s="20">
        <f t="shared" si="36"/>
        <v>0</v>
      </c>
      <c r="G652" s="20">
        <f t="shared" si="37"/>
        <v>0</v>
      </c>
    </row>
    <row r="653" spans="1:13" s="17" customFormat="1" x14ac:dyDescent="0.25">
      <c r="A653" s="17" t="s">
        <v>19</v>
      </c>
      <c r="B653" s="15">
        <v>100</v>
      </c>
      <c r="C653" s="21">
        <v>8137096.6299999999</v>
      </c>
      <c r="D653" s="21">
        <v>8137096.6299999999</v>
      </c>
      <c r="E653" s="21">
        <v>8137096.6299999999</v>
      </c>
      <c r="F653" s="21">
        <f t="shared" si="36"/>
        <v>0</v>
      </c>
      <c r="G653" s="21">
        <f t="shared" si="37"/>
        <v>0</v>
      </c>
      <c r="I653" s="22"/>
      <c r="J653" s="22"/>
      <c r="K653" s="22"/>
      <c r="L653" s="22"/>
      <c r="M653" s="22"/>
    </row>
    <row r="654" spans="1:13" x14ac:dyDescent="0.25">
      <c r="A654" s="5" t="s">
        <v>20</v>
      </c>
      <c r="B654" s="16">
        <v>50101010</v>
      </c>
      <c r="C654" s="19">
        <v>5291101</v>
      </c>
      <c r="D654" s="19">
        <v>5291101</v>
      </c>
      <c r="E654" s="19">
        <v>5291101</v>
      </c>
      <c r="F654" s="19">
        <f t="shared" si="36"/>
        <v>0</v>
      </c>
      <c r="G654" s="19">
        <f t="shared" si="37"/>
        <v>0</v>
      </c>
    </row>
    <row r="655" spans="1:13" x14ac:dyDescent="0.25">
      <c r="A655" s="5" t="s">
        <v>207</v>
      </c>
      <c r="B655" s="16">
        <v>50101010</v>
      </c>
      <c r="C655" s="19">
        <v>28685.74</v>
      </c>
      <c r="D655" s="19">
        <v>28685.74</v>
      </c>
      <c r="E655" s="19">
        <v>28685.74</v>
      </c>
      <c r="F655" s="19">
        <f t="shared" si="36"/>
        <v>0</v>
      </c>
      <c r="G655" s="19">
        <f t="shared" si="37"/>
        <v>0</v>
      </c>
    </row>
    <row r="656" spans="1:13" x14ac:dyDescent="0.25">
      <c r="A656" s="5" t="s">
        <v>22</v>
      </c>
      <c r="B656" s="16">
        <v>50102010</v>
      </c>
      <c r="C656" s="19">
        <v>279184</v>
      </c>
      <c r="D656" s="19">
        <v>279184</v>
      </c>
      <c r="E656" s="19">
        <v>279184</v>
      </c>
      <c r="F656" s="19">
        <f t="shared" si="36"/>
        <v>0</v>
      </c>
      <c r="G656" s="19">
        <f t="shared" si="37"/>
        <v>0</v>
      </c>
    </row>
    <row r="657" spans="1:7" x14ac:dyDescent="0.25">
      <c r="A657" s="5" t="s">
        <v>208</v>
      </c>
      <c r="B657" s="16">
        <v>50102010</v>
      </c>
      <c r="C657" s="19">
        <v>3935.48</v>
      </c>
      <c r="D657" s="19">
        <v>3935.48</v>
      </c>
      <c r="E657" s="19">
        <v>3935.48</v>
      </c>
      <c r="F657" s="19">
        <f t="shared" si="36"/>
        <v>0</v>
      </c>
      <c r="G657" s="19">
        <f t="shared" si="37"/>
        <v>0</v>
      </c>
    </row>
    <row r="658" spans="1:7" x14ac:dyDescent="0.25">
      <c r="A658" s="5" t="s">
        <v>23</v>
      </c>
      <c r="B658" s="16">
        <v>50102020</v>
      </c>
      <c r="C658" s="19">
        <v>102000</v>
      </c>
      <c r="D658" s="19">
        <v>102000</v>
      </c>
      <c r="E658" s="19">
        <v>102000</v>
      </c>
      <c r="F658" s="19">
        <f t="shared" si="36"/>
        <v>0</v>
      </c>
      <c r="G658" s="19">
        <f t="shared" si="37"/>
        <v>0</v>
      </c>
    </row>
    <row r="659" spans="1:7" x14ac:dyDescent="0.25">
      <c r="A659" s="5" t="s">
        <v>147</v>
      </c>
      <c r="B659" s="16">
        <v>50102030</v>
      </c>
      <c r="C659" s="19">
        <v>90000</v>
      </c>
      <c r="D659" s="19">
        <v>90000</v>
      </c>
      <c r="E659" s="19">
        <v>90000</v>
      </c>
      <c r="F659" s="19">
        <f t="shared" si="36"/>
        <v>0</v>
      </c>
      <c r="G659" s="19">
        <f t="shared" si="37"/>
        <v>0</v>
      </c>
    </row>
    <row r="660" spans="1:7" x14ac:dyDescent="0.25">
      <c r="A660" s="5" t="s">
        <v>24</v>
      </c>
      <c r="B660" s="16">
        <v>50102040</v>
      </c>
      <c r="C660" s="19">
        <v>78000</v>
      </c>
      <c r="D660" s="19">
        <v>78000</v>
      </c>
      <c r="E660" s="19">
        <v>78000</v>
      </c>
      <c r="F660" s="19">
        <f t="shared" si="36"/>
        <v>0</v>
      </c>
      <c r="G660" s="19">
        <f t="shared" si="37"/>
        <v>0</v>
      </c>
    </row>
    <row r="661" spans="1:7" x14ac:dyDescent="0.25">
      <c r="A661" s="5" t="s">
        <v>148</v>
      </c>
      <c r="B661" s="16">
        <v>50102120</v>
      </c>
      <c r="C661" s="19">
        <v>10000</v>
      </c>
      <c r="D661" s="19">
        <v>10000</v>
      </c>
      <c r="E661" s="19">
        <v>10000</v>
      </c>
      <c r="F661" s="19">
        <f t="shared" si="36"/>
        <v>0</v>
      </c>
      <c r="G661" s="19">
        <f t="shared" si="37"/>
        <v>0</v>
      </c>
    </row>
    <row r="662" spans="1:7" x14ac:dyDescent="0.25">
      <c r="A662" s="5" t="s">
        <v>158</v>
      </c>
      <c r="B662" s="16">
        <v>50102130</v>
      </c>
      <c r="C662" s="19">
        <v>495490.17</v>
      </c>
      <c r="D662" s="19">
        <v>495490.17</v>
      </c>
      <c r="E662" s="19">
        <v>495490.17</v>
      </c>
      <c r="F662" s="19">
        <f t="shared" si="36"/>
        <v>0</v>
      </c>
      <c r="G662" s="19">
        <f t="shared" si="37"/>
        <v>0</v>
      </c>
    </row>
    <row r="663" spans="1:7" x14ac:dyDescent="0.25">
      <c r="A663" s="5" t="s">
        <v>26</v>
      </c>
      <c r="B663" s="16">
        <v>50102140</v>
      </c>
      <c r="C663" s="19">
        <v>912467</v>
      </c>
      <c r="D663" s="19">
        <v>912467</v>
      </c>
      <c r="E663" s="19">
        <v>912467</v>
      </c>
      <c r="F663" s="19">
        <f t="shared" si="36"/>
        <v>0</v>
      </c>
      <c r="G663" s="19">
        <f t="shared" si="37"/>
        <v>0</v>
      </c>
    </row>
    <row r="664" spans="1:7" x14ac:dyDescent="0.25">
      <c r="A664" s="5" t="s">
        <v>27</v>
      </c>
      <c r="B664" s="16">
        <v>50102150</v>
      </c>
      <c r="C664" s="19">
        <v>65000</v>
      </c>
      <c r="D664" s="19">
        <v>65000</v>
      </c>
      <c r="E664" s="19">
        <v>65000</v>
      </c>
      <c r="F664" s="19">
        <f t="shared" si="36"/>
        <v>0</v>
      </c>
      <c r="G664" s="19">
        <f t="shared" si="37"/>
        <v>0</v>
      </c>
    </row>
    <row r="665" spans="1:7" x14ac:dyDescent="0.25">
      <c r="A665" s="5" t="s">
        <v>28</v>
      </c>
      <c r="B665" s="16">
        <v>50103010</v>
      </c>
      <c r="C665" s="19">
        <v>634932.19999999995</v>
      </c>
      <c r="D665" s="19">
        <v>634932.19999999995</v>
      </c>
      <c r="E665" s="19">
        <v>634932.19999999995</v>
      </c>
      <c r="F665" s="19">
        <f t="shared" si="36"/>
        <v>0</v>
      </c>
      <c r="G665" s="19">
        <f t="shared" si="37"/>
        <v>0</v>
      </c>
    </row>
    <row r="666" spans="1:7" x14ac:dyDescent="0.25">
      <c r="A666" s="5" t="s">
        <v>209</v>
      </c>
      <c r="B666" s="16">
        <v>50103010</v>
      </c>
      <c r="C666" s="19">
        <v>3442.29</v>
      </c>
      <c r="D666" s="19">
        <v>3442.29</v>
      </c>
      <c r="E666" s="19">
        <v>3442.29</v>
      </c>
      <c r="F666" s="19">
        <f t="shared" si="36"/>
        <v>0</v>
      </c>
      <c r="G666" s="19">
        <f t="shared" si="37"/>
        <v>0</v>
      </c>
    </row>
    <row r="667" spans="1:7" x14ac:dyDescent="0.25">
      <c r="A667" s="5" t="s">
        <v>29</v>
      </c>
      <c r="B667" s="16">
        <v>50103020</v>
      </c>
      <c r="C667" s="19">
        <v>13996.52</v>
      </c>
      <c r="D667" s="19">
        <v>13996.52</v>
      </c>
      <c r="E667" s="19">
        <v>13996.52</v>
      </c>
      <c r="F667" s="19">
        <f t="shared" si="36"/>
        <v>0</v>
      </c>
      <c r="G667" s="19">
        <f t="shared" si="37"/>
        <v>0</v>
      </c>
    </row>
    <row r="668" spans="1:7" x14ac:dyDescent="0.25">
      <c r="A668" s="5" t="s">
        <v>30</v>
      </c>
      <c r="B668" s="16">
        <v>50103030</v>
      </c>
      <c r="C668" s="19">
        <v>49312.62</v>
      </c>
      <c r="D668" s="19">
        <v>49312.62</v>
      </c>
      <c r="E668" s="19">
        <v>49312.62</v>
      </c>
      <c r="F668" s="19">
        <f t="shared" si="36"/>
        <v>0</v>
      </c>
      <c r="G668" s="19">
        <f t="shared" si="37"/>
        <v>0</v>
      </c>
    </row>
    <row r="669" spans="1:7" x14ac:dyDescent="0.25">
      <c r="A669" s="5" t="s">
        <v>210</v>
      </c>
      <c r="B669" s="16">
        <v>50103030</v>
      </c>
      <c r="C669" s="19">
        <v>601.35</v>
      </c>
      <c r="D669" s="19">
        <v>601.35</v>
      </c>
      <c r="E669" s="19">
        <v>601.35</v>
      </c>
      <c r="F669" s="19">
        <f t="shared" si="36"/>
        <v>0</v>
      </c>
      <c r="G669" s="19">
        <f t="shared" si="37"/>
        <v>0</v>
      </c>
    </row>
    <row r="670" spans="1:7" x14ac:dyDescent="0.25">
      <c r="A670" s="5" t="s">
        <v>31</v>
      </c>
      <c r="B670" s="16">
        <v>50103040</v>
      </c>
      <c r="C670" s="19">
        <v>13948.26</v>
      </c>
      <c r="D670" s="19">
        <v>13948.26</v>
      </c>
      <c r="E670" s="19">
        <v>13948.26</v>
      </c>
      <c r="F670" s="19">
        <f t="shared" si="36"/>
        <v>0</v>
      </c>
      <c r="G670" s="19">
        <f t="shared" si="37"/>
        <v>0</v>
      </c>
    </row>
    <row r="671" spans="1:7" x14ac:dyDescent="0.25">
      <c r="A671" s="5" t="s">
        <v>32</v>
      </c>
      <c r="B671" s="16">
        <v>50104990</v>
      </c>
      <c r="C671" s="19">
        <v>65000</v>
      </c>
      <c r="D671" s="19">
        <v>65000</v>
      </c>
      <c r="E671" s="19">
        <v>65000</v>
      </c>
      <c r="F671" s="19">
        <f t="shared" si="36"/>
        <v>0</v>
      </c>
      <c r="G671" s="19">
        <f t="shared" si="37"/>
        <v>0</v>
      </c>
    </row>
    <row r="672" spans="1:7" x14ac:dyDescent="0.25">
      <c r="B672" s="16"/>
    </row>
    <row r="673" spans="1:13" s="17" customFormat="1" x14ac:dyDescent="0.25">
      <c r="A673" s="17" t="s">
        <v>33</v>
      </c>
      <c r="B673" s="15">
        <v>200</v>
      </c>
      <c r="C673" s="20">
        <v>393348</v>
      </c>
      <c r="D673" s="20">
        <v>393348</v>
      </c>
      <c r="E673" s="20">
        <v>393348</v>
      </c>
      <c r="F673" s="20">
        <f t="shared" si="36"/>
        <v>0</v>
      </c>
      <c r="G673" s="20">
        <f t="shared" si="37"/>
        <v>0</v>
      </c>
      <c r="I673" s="22"/>
      <c r="J673" s="22"/>
      <c r="K673" s="22"/>
      <c r="L673" s="22"/>
      <c r="M673" s="22"/>
    </row>
    <row r="674" spans="1:13" x14ac:dyDescent="0.25">
      <c r="A674" s="5" t="s">
        <v>38</v>
      </c>
      <c r="B674" s="16">
        <v>50203990</v>
      </c>
      <c r="C674" s="19">
        <v>100000</v>
      </c>
      <c r="D674" s="19">
        <v>100000</v>
      </c>
      <c r="E674" s="19">
        <v>100000</v>
      </c>
      <c r="F674" s="19">
        <f t="shared" si="36"/>
        <v>0</v>
      </c>
      <c r="G674" s="19">
        <f t="shared" si="37"/>
        <v>0</v>
      </c>
    </row>
    <row r="675" spans="1:13" x14ac:dyDescent="0.25">
      <c r="A675" s="5" t="s">
        <v>39</v>
      </c>
      <c r="B675" s="16">
        <v>50204010</v>
      </c>
      <c r="C675" s="19">
        <v>22484</v>
      </c>
      <c r="D675" s="19">
        <v>22484</v>
      </c>
      <c r="E675" s="19">
        <v>22484</v>
      </c>
      <c r="F675" s="19">
        <f t="shared" si="36"/>
        <v>0</v>
      </c>
      <c r="G675" s="19">
        <f t="shared" si="37"/>
        <v>0</v>
      </c>
    </row>
    <row r="676" spans="1:13" x14ac:dyDescent="0.25">
      <c r="A676" s="5" t="s">
        <v>41</v>
      </c>
      <c r="B676" s="16">
        <v>50205020</v>
      </c>
      <c r="C676" s="19">
        <v>84000</v>
      </c>
      <c r="D676" s="19">
        <v>84000</v>
      </c>
      <c r="E676" s="19">
        <v>84000</v>
      </c>
      <c r="F676" s="19">
        <f t="shared" si="36"/>
        <v>0</v>
      </c>
      <c r="G676" s="19">
        <f t="shared" si="37"/>
        <v>0</v>
      </c>
    </row>
    <row r="677" spans="1:13" x14ac:dyDescent="0.25">
      <c r="A677" s="5" t="s">
        <v>46</v>
      </c>
      <c r="B677" s="16">
        <v>50213050</v>
      </c>
      <c r="C677" s="19">
        <v>78006</v>
      </c>
      <c r="D677" s="19">
        <v>78006</v>
      </c>
      <c r="E677" s="19">
        <v>78006</v>
      </c>
      <c r="F677" s="19">
        <f t="shared" si="36"/>
        <v>0</v>
      </c>
      <c r="G677" s="19">
        <f t="shared" si="37"/>
        <v>0</v>
      </c>
    </row>
    <row r="678" spans="1:13" x14ac:dyDescent="0.25">
      <c r="A678" s="5" t="s">
        <v>54</v>
      </c>
      <c r="B678" s="16">
        <v>50299020</v>
      </c>
      <c r="C678" s="19">
        <v>103750</v>
      </c>
      <c r="D678" s="19">
        <v>103750</v>
      </c>
      <c r="E678" s="19">
        <v>103750</v>
      </c>
      <c r="F678" s="19">
        <f t="shared" si="36"/>
        <v>0</v>
      </c>
      <c r="G678" s="19">
        <f t="shared" si="37"/>
        <v>0</v>
      </c>
    </row>
    <row r="679" spans="1:13" x14ac:dyDescent="0.25">
      <c r="A679" s="5" t="s">
        <v>697</v>
      </c>
      <c r="B679" s="16">
        <v>50299070</v>
      </c>
      <c r="C679" s="19">
        <v>5108</v>
      </c>
      <c r="D679" s="19">
        <v>5108</v>
      </c>
      <c r="E679" s="19">
        <v>5108</v>
      </c>
      <c r="F679" s="19">
        <f t="shared" si="36"/>
        <v>0</v>
      </c>
      <c r="G679" s="19">
        <f t="shared" si="37"/>
        <v>0</v>
      </c>
    </row>
    <row r="680" spans="1:13" x14ac:dyDescent="0.25">
      <c r="B680" s="16"/>
    </row>
    <row r="681" spans="1:13" x14ac:dyDescent="0.25">
      <c r="A681" s="17" t="s">
        <v>212</v>
      </c>
      <c r="B681" s="15">
        <v>1091</v>
      </c>
      <c r="C681" s="20">
        <v>12578642.15</v>
      </c>
      <c r="D681" s="20">
        <v>12578642.15</v>
      </c>
      <c r="E681" s="20">
        <v>12578642.15</v>
      </c>
      <c r="F681" s="20">
        <f t="shared" ref="F681:F740" si="38">C681-D681</f>
        <v>0</v>
      </c>
      <c r="G681" s="20">
        <f t="shared" ref="G681:G740" si="39">D681-E681</f>
        <v>0</v>
      </c>
    </row>
    <row r="682" spans="1:13" s="17" customFormat="1" x14ac:dyDescent="0.25">
      <c r="A682" s="17" t="s">
        <v>19</v>
      </c>
      <c r="B682" s="15">
        <v>100</v>
      </c>
      <c r="C682" s="21">
        <v>10752005.85</v>
      </c>
      <c r="D682" s="21">
        <v>10752005.85</v>
      </c>
      <c r="E682" s="21">
        <v>10752005.85</v>
      </c>
      <c r="F682" s="21">
        <f t="shared" si="38"/>
        <v>0</v>
      </c>
      <c r="G682" s="21">
        <f t="shared" si="39"/>
        <v>0</v>
      </c>
      <c r="I682" s="22"/>
      <c r="J682" s="22"/>
      <c r="K682" s="22"/>
      <c r="L682" s="22"/>
      <c r="M682" s="22"/>
    </row>
    <row r="683" spans="1:13" x14ac:dyDescent="0.25">
      <c r="A683" s="5" t="s">
        <v>20</v>
      </c>
      <c r="B683" s="16">
        <v>50101010</v>
      </c>
      <c r="C683" s="19">
        <v>7455361.8399999999</v>
      </c>
      <c r="D683" s="19">
        <v>7455361.8399999999</v>
      </c>
      <c r="E683" s="19">
        <v>7455361.8399999999</v>
      </c>
      <c r="F683" s="19">
        <f t="shared" si="38"/>
        <v>0</v>
      </c>
      <c r="G683" s="19">
        <f t="shared" si="39"/>
        <v>0</v>
      </c>
    </row>
    <row r="684" spans="1:13" x14ac:dyDescent="0.25">
      <c r="A684" s="5" t="s">
        <v>22</v>
      </c>
      <c r="B684" s="16">
        <v>50102010</v>
      </c>
      <c r="C684" s="19">
        <v>386064.52</v>
      </c>
      <c r="D684" s="19">
        <v>386064.52</v>
      </c>
      <c r="E684" s="19">
        <v>386064.52</v>
      </c>
      <c r="F684" s="19">
        <f t="shared" si="38"/>
        <v>0</v>
      </c>
      <c r="G684" s="19">
        <f t="shared" si="39"/>
        <v>0</v>
      </c>
    </row>
    <row r="685" spans="1:13" x14ac:dyDescent="0.25">
      <c r="A685" s="5" t="s">
        <v>23</v>
      </c>
      <c r="B685" s="16">
        <v>50102020</v>
      </c>
      <c r="C685" s="19">
        <v>102000</v>
      </c>
      <c r="D685" s="19">
        <v>102000</v>
      </c>
      <c r="E685" s="19">
        <v>102000</v>
      </c>
      <c r="F685" s="19">
        <f t="shared" si="38"/>
        <v>0</v>
      </c>
      <c r="G685" s="19">
        <f t="shared" si="39"/>
        <v>0</v>
      </c>
    </row>
    <row r="686" spans="1:13" x14ac:dyDescent="0.25">
      <c r="A686" s="5" t="s">
        <v>147</v>
      </c>
      <c r="B686" s="16">
        <v>50102030</v>
      </c>
      <c r="C686" s="19">
        <v>90000</v>
      </c>
      <c r="D686" s="19">
        <v>90000</v>
      </c>
      <c r="E686" s="19">
        <v>90000</v>
      </c>
      <c r="F686" s="19">
        <f t="shared" si="38"/>
        <v>0</v>
      </c>
      <c r="G686" s="19">
        <f t="shared" si="39"/>
        <v>0</v>
      </c>
    </row>
    <row r="687" spans="1:13" x14ac:dyDescent="0.25">
      <c r="A687" s="5" t="s">
        <v>24</v>
      </c>
      <c r="B687" s="16">
        <v>50102040</v>
      </c>
      <c r="C687" s="19">
        <v>96000</v>
      </c>
      <c r="D687" s="19">
        <v>96000</v>
      </c>
      <c r="E687" s="19">
        <v>96000</v>
      </c>
      <c r="F687" s="19">
        <f t="shared" si="38"/>
        <v>0</v>
      </c>
      <c r="G687" s="19">
        <f t="shared" si="39"/>
        <v>0</v>
      </c>
    </row>
    <row r="688" spans="1:13" x14ac:dyDescent="0.25">
      <c r="A688" s="5" t="s">
        <v>148</v>
      </c>
      <c r="B688" s="16">
        <v>50102120</v>
      </c>
      <c r="C688" s="19">
        <v>15000</v>
      </c>
      <c r="D688" s="19">
        <v>15000</v>
      </c>
      <c r="E688" s="19">
        <v>15000</v>
      </c>
      <c r="F688" s="19">
        <f t="shared" si="38"/>
        <v>0</v>
      </c>
      <c r="G688" s="19">
        <f t="shared" si="39"/>
        <v>0</v>
      </c>
    </row>
    <row r="689" spans="1:13" x14ac:dyDescent="0.25">
      <c r="A689" s="5" t="s">
        <v>158</v>
      </c>
      <c r="B689" s="16">
        <v>50102130</v>
      </c>
      <c r="C689" s="19">
        <v>170000</v>
      </c>
      <c r="D689" s="19">
        <v>170000</v>
      </c>
      <c r="E689" s="19">
        <v>170000</v>
      </c>
      <c r="F689" s="19">
        <f t="shared" si="38"/>
        <v>0</v>
      </c>
      <c r="G689" s="19">
        <f t="shared" si="39"/>
        <v>0</v>
      </c>
    </row>
    <row r="690" spans="1:13" x14ac:dyDescent="0.25">
      <c r="A690" s="5" t="s">
        <v>26</v>
      </c>
      <c r="B690" s="16">
        <v>50102140</v>
      </c>
      <c r="C690" s="19">
        <v>1255585</v>
      </c>
      <c r="D690" s="19">
        <v>1255585</v>
      </c>
      <c r="E690" s="19">
        <v>1255585</v>
      </c>
      <c r="F690" s="19">
        <f t="shared" si="38"/>
        <v>0</v>
      </c>
      <c r="G690" s="19">
        <f t="shared" si="39"/>
        <v>0</v>
      </c>
    </row>
    <row r="691" spans="1:13" x14ac:dyDescent="0.25">
      <c r="A691" s="5" t="s">
        <v>27</v>
      </c>
      <c r="B691" s="16">
        <v>50102150</v>
      </c>
      <c r="C691" s="19">
        <v>80000</v>
      </c>
      <c r="D691" s="19">
        <v>80000</v>
      </c>
      <c r="E691" s="19">
        <v>80000</v>
      </c>
      <c r="F691" s="19">
        <f t="shared" si="38"/>
        <v>0</v>
      </c>
      <c r="G691" s="19">
        <f t="shared" si="39"/>
        <v>0</v>
      </c>
    </row>
    <row r="692" spans="1:13" x14ac:dyDescent="0.25">
      <c r="A692" s="5" t="s">
        <v>28</v>
      </c>
      <c r="B692" s="16">
        <v>50103010</v>
      </c>
      <c r="C692" s="19">
        <v>904396.29</v>
      </c>
      <c r="D692" s="19">
        <v>904396.29</v>
      </c>
      <c r="E692" s="19">
        <v>904396.29</v>
      </c>
      <c r="F692" s="19">
        <f t="shared" si="38"/>
        <v>0</v>
      </c>
      <c r="G692" s="19">
        <f t="shared" si="39"/>
        <v>0</v>
      </c>
    </row>
    <row r="693" spans="1:13" x14ac:dyDescent="0.25">
      <c r="A693" s="5" t="s">
        <v>29</v>
      </c>
      <c r="B693" s="16">
        <v>50103020</v>
      </c>
      <c r="C693" s="19">
        <v>19519.7</v>
      </c>
      <c r="D693" s="19">
        <v>19519.7</v>
      </c>
      <c r="E693" s="19">
        <v>19519.7</v>
      </c>
      <c r="F693" s="19">
        <f t="shared" si="38"/>
        <v>0</v>
      </c>
      <c r="G693" s="19">
        <f t="shared" si="39"/>
        <v>0</v>
      </c>
    </row>
    <row r="694" spans="1:13" x14ac:dyDescent="0.25">
      <c r="A694" s="5" t="s">
        <v>30</v>
      </c>
      <c r="B694" s="16">
        <v>50103030</v>
      </c>
      <c r="C694" s="19">
        <v>78568.649999999994</v>
      </c>
      <c r="D694" s="19">
        <v>78568.649999999994</v>
      </c>
      <c r="E694" s="19">
        <v>78568.649999999994</v>
      </c>
      <c r="F694" s="19">
        <f t="shared" si="38"/>
        <v>0</v>
      </c>
      <c r="G694" s="19">
        <f t="shared" si="39"/>
        <v>0</v>
      </c>
    </row>
    <row r="695" spans="1:13" x14ac:dyDescent="0.25">
      <c r="A695" s="5" t="s">
        <v>31</v>
      </c>
      <c r="B695" s="16">
        <v>50103040</v>
      </c>
      <c r="C695" s="19">
        <v>19509.849999999999</v>
      </c>
      <c r="D695" s="19">
        <v>19509.849999999999</v>
      </c>
      <c r="E695" s="19">
        <v>19509.849999999999</v>
      </c>
      <c r="F695" s="19">
        <f t="shared" si="38"/>
        <v>0</v>
      </c>
      <c r="G695" s="19">
        <f t="shared" si="39"/>
        <v>0</v>
      </c>
    </row>
    <row r="696" spans="1:13" x14ac:dyDescent="0.25">
      <c r="A696" s="5" t="s">
        <v>32</v>
      </c>
      <c r="B696" s="16">
        <v>50104990</v>
      </c>
      <c r="C696" s="19">
        <v>80000</v>
      </c>
      <c r="D696" s="19">
        <v>80000</v>
      </c>
      <c r="E696" s="19">
        <v>80000</v>
      </c>
      <c r="F696" s="19">
        <f t="shared" si="38"/>
        <v>0</v>
      </c>
      <c r="G696" s="19">
        <f t="shared" si="39"/>
        <v>0</v>
      </c>
    </row>
    <row r="697" spans="1:13" x14ac:dyDescent="0.25">
      <c r="B697" s="16"/>
    </row>
    <row r="698" spans="1:13" s="17" customFormat="1" x14ac:dyDescent="0.25">
      <c r="A698" s="17" t="s">
        <v>33</v>
      </c>
      <c r="B698" s="15">
        <v>200</v>
      </c>
      <c r="C698" s="20">
        <v>1826636.3</v>
      </c>
      <c r="D698" s="20">
        <v>1826636.3</v>
      </c>
      <c r="E698" s="20">
        <v>1826636.3</v>
      </c>
      <c r="F698" s="20">
        <f t="shared" si="38"/>
        <v>0</v>
      </c>
      <c r="G698" s="20">
        <f t="shared" si="39"/>
        <v>0</v>
      </c>
      <c r="I698" s="22"/>
      <c r="J698" s="22"/>
      <c r="K698" s="22"/>
      <c r="L698" s="22"/>
      <c r="M698" s="22"/>
    </row>
    <row r="699" spans="1:13" x14ac:dyDescent="0.25">
      <c r="A699" s="5" t="s">
        <v>213</v>
      </c>
      <c r="B699" s="16">
        <v>50203020</v>
      </c>
      <c r="C699" s="19">
        <v>56975</v>
      </c>
      <c r="D699" s="19">
        <v>56975</v>
      </c>
      <c r="E699" s="19">
        <v>56975</v>
      </c>
      <c r="F699" s="19">
        <f t="shared" si="38"/>
        <v>0</v>
      </c>
      <c r="G699" s="19">
        <f t="shared" si="39"/>
        <v>0</v>
      </c>
    </row>
    <row r="700" spans="1:13" x14ac:dyDescent="0.25">
      <c r="A700" s="5" t="s">
        <v>39</v>
      </c>
      <c r="B700" s="16">
        <v>50204010</v>
      </c>
      <c r="C700" s="19">
        <v>12672</v>
      </c>
      <c r="D700" s="19">
        <v>12672</v>
      </c>
      <c r="E700" s="19">
        <v>12672</v>
      </c>
      <c r="F700" s="19">
        <f t="shared" si="38"/>
        <v>0</v>
      </c>
      <c r="G700" s="19">
        <f t="shared" si="39"/>
        <v>0</v>
      </c>
    </row>
    <row r="701" spans="1:13" x14ac:dyDescent="0.25">
      <c r="A701" s="5" t="s">
        <v>40</v>
      </c>
      <c r="B701" s="16">
        <v>50205010</v>
      </c>
      <c r="C701" s="19">
        <v>2540</v>
      </c>
      <c r="D701" s="19">
        <v>2540</v>
      </c>
      <c r="E701" s="19">
        <v>2540</v>
      </c>
      <c r="F701" s="19">
        <f t="shared" si="38"/>
        <v>0</v>
      </c>
      <c r="G701" s="19">
        <f t="shared" si="39"/>
        <v>0</v>
      </c>
    </row>
    <row r="702" spans="1:13" x14ac:dyDescent="0.25">
      <c r="A702" s="5" t="s">
        <v>186</v>
      </c>
      <c r="B702" s="16">
        <v>50205020</v>
      </c>
      <c r="C702" s="19">
        <v>84000</v>
      </c>
      <c r="D702" s="19">
        <v>84000</v>
      </c>
      <c r="E702" s="19">
        <v>84000</v>
      </c>
      <c r="F702" s="19">
        <f t="shared" si="38"/>
        <v>0</v>
      </c>
      <c r="G702" s="19">
        <f t="shared" si="39"/>
        <v>0</v>
      </c>
    </row>
    <row r="703" spans="1:13" x14ac:dyDescent="0.25">
      <c r="A703" s="5" t="s">
        <v>46</v>
      </c>
      <c r="B703" s="16">
        <v>50213050</v>
      </c>
      <c r="C703" s="19">
        <v>13500</v>
      </c>
      <c r="D703" s="19">
        <v>13500</v>
      </c>
      <c r="E703" s="19">
        <v>13500</v>
      </c>
      <c r="F703" s="19">
        <f t="shared" si="38"/>
        <v>0</v>
      </c>
      <c r="G703" s="19">
        <f t="shared" si="39"/>
        <v>0</v>
      </c>
    </row>
    <row r="704" spans="1:13" x14ac:dyDescent="0.25">
      <c r="A704" s="5" t="s">
        <v>53</v>
      </c>
      <c r="B704" s="16">
        <v>50216020</v>
      </c>
      <c r="C704" s="19">
        <v>118875</v>
      </c>
      <c r="D704" s="19">
        <v>118875</v>
      </c>
      <c r="E704" s="19">
        <v>118875</v>
      </c>
      <c r="F704" s="19">
        <f t="shared" si="38"/>
        <v>0</v>
      </c>
      <c r="G704" s="19">
        <f t="shared" si="39"/>
        <v>0</v>
      </c>
    </row>
    <row r="705" spans="1:13" x14ac:dyDescent="0.25">
      <c r="B705" s="16"/>
    </row>
    <row r="706" spans="1:13" s="17" customFormat="1" x14ac:dyDescent="0.25">
      <c r="A706" s="17" t="s">
        <v>214</v>
      </c>
      <c r="B706" s="15" t="s">
        <v>8</v>
      </c>
      <c r="C706" s="20">
        <v>731558</v>
      </c>
      <c r="D706" s="20">
        <v>731558</v>
      </c>
      <c r="E706" s="20">
        <v>731558</v>
      </c>
      <c r="F706" s="20">
        <f t="shared" si="38"/>
        <v>0</v>
      </c>
      <c r="G706" s="20">
        <f t="shared" si="39"/>
        <v>0</v>
      </c>
      <c r="I706" s="22"/>
      <c r="J706" s="22"/>
      <c r="K706" s="22"/>
      <c r="L706" s="22"/>
      <c r="M706" s="22"/>
    </row>
    <row r="707" spans="1:13" s="17" customFormat="1" x14ac:dyDescent="0.25">
      <c r="A707" s="17" t="s">
        <v>215</v>
      </c>
      <c r="B707" s="15" t="s">
        <v>8</v>
      </c>
      <c r="C707" s="22"/>
      <c r="D707" s="22"/>
      <c r="E707" s="22"/>
      <c r="F707" s="22"/>
      <c r="G707" s="22"/>
      <c r="I707" s="22"/>
      <c r="J707" s="22"/>
      <c r="K707" s="22"/>
      <c r="L707" s="22"/>
      <c r="M707" s="22"/>
    </row>
    <row r="708" spans="1:13" x14ac:dyDescent="0.25">
      <c r="A708" s="5" t="s">
        <v>65</v>
      </c>
      <c r="B708" s="16">
        <v>50201010</v>
      </c>
      <c r="C708" s="19">
        <v>46600</v>
      </c>
      <c r="D708" s="19">
        <v>46600</v>
      </c>
      <c r="E708" s="19">
        <v>46600</v>
      </c>
      <c r="F708" s="19">
        <f t="shared" si="38"/>
        <v>0</v>
      </c>
      <c r="G708" s="19">
        <f t="shared" si="39"/>
        <v>0</v>
      </c>
    </row>
    <row r="709" spans="1:13" x14ac:dyDescent="0.25">
      <c r="A709" s="5" t="s">
        <v>66</v>
      </c>
      <c r="B709" s="16">
        <v>50202010</v>
      </c>
      <c r="C709" s="19">
        <v>208000</v>
      </c>
      <c r="D709" s="19">
        <v>208000</v>
      </c>
      <c r="E709" s="19">
        <v>208000</v>
      </c>
      <c r="F709" s="19">
        <f t="shared" si="38"/>
        <v>0</v>
      </c>
      <c r="G709" s="19">
        <f t="shared" si="39"/>
        <v>0</v>
      </c>
    </row>
    <row r="710" spans="1:13" x14ac:dyDescent="0.25">
      <c r="A710" s="5" t="s">
        <v>67</v>
      </c>
      <c r="B710" s="16">
        <v>50203010</v>
      </c>
      <c r="C710" s="19">
        <v>275000</v>
      </c>
      <c r="D710" s="19">
        <v>275000</v>
      </c>
      <c r="E710" s="19">
        <v>275000</v>
      </c>
      <c r="F710" s="19">
        <f t="shared" si="38"/>
        <v>0</v>
      </c>
      <c r="G710" s="19">
        <f t="shared" si="39"/>
        <v>0</v>
      </c>
    </row>
    <row r="711" spans="1:13" x14ac:dyDescent="0.25">
      <c r="A711" s="5" t="s">
        <v>69</v>
      </c>
      <c r="B711" s="16">
        <v>50203990</v>
      </c>
      <c r="C711" s="19">
        <v>66010</v>
      </c>
      <c r="D711" s="19">
        <v>66010</v>
      </c>
      <c r="E711" s="19">
        <v>66010</v>
      </c>
      <c r="F711" s="19">
        <f t="shared" si="38"/>
        <v>0</v>
      </c>
      <c r="G711" s="19">
        <f t="shared" si="39"/>
        <v>0</v>
      </c>
    </row>
    <row r="712" spans="1:13" x14ac:dyDescent="0.25">
      <c r="A712" s="5" t="s">
        <v>88</v>
      </c>
      <c r="B712" s="16">
        <v>50205020</v>
      </c>
      <c r="C712" s="19">
        <v>6000</v>
      </c>
      <c r="D712" s="19">
        <v>6000</v>
      </c>
      <c r="E712" s="19">
        <v>6000</v>
      </c>
      <c r="F712" s="19">
        <f t="shared" si="38"/>
        <v>0</v>
      </c>
      <c r="G712" s="19">
        <f t="shared" si="39"/>
        <v>0</v>
      </c>
    </row>
    <row r="713" spans="1:13" x14ac:dyDescent="0.25">
      <c r="A713" s="5" t="s">
        <v>80</v>
      </c>
      <c r="B713" s="16">
        <v>50212990</v>
      </c>
      <c r="C713" s="19">
        <v>8548</v>
      </c>
      <c r="D713" s="19">
        <v>8548</v>
      </c>
      <c r="E713" s="19">
        <v>8548</v>
      </c>
      <c r="F713" s="19">
        <f t="shared" si="38"/>
        <v>0</v>
      </c>
      <c r="G713" s="19">
        <f t="shared" si="39"/>
        <v>0</v>
      </c>
    </row>
    <row r="714" spans="1:13" x14ac:dyDescent="0.25">
      <c r="A714" s="5" t="s">
        <v>71</v>
      </c>
      <c r="B714" s="16">
        <v>50213060</v>
      </c>
      <c r="C714" s="19">
        <v>61400</v>
      </c>
      <c r="D714" s="19">
        <v>61400</v>
      </c>
      <c r="E714" s="19">
        <v>61400</v>
      </c>
      <c r="F714" s="19">
        <f t="shared" si="38"/>
        <v>0</v>
      </c>
      <c r="G714" s="19">
        <f t="shared" si="39"/>
        <v>0</v>
      </c>
    </row>
    <row r="715" spans="1:13" x14ac:dyDescent="0.25">
      <c r="A715" s="5" t="s">
        <v>72</v>
      </c>
      <c r="B715" s="16">
        <v>50299030</v>
      </c>
      <c r="C715" s="19">
        <v>60000</v>
      </c>
      <c r="D715" s="19">
        <v>60000</v>
      </c>
      <c r="E715" s="19">
        <v>60000</v>
      </c>
      <c r="F715" s="19">
        <f t="shared" si="38"/>
        <v>0</v>
      </c>
      <c r="G715" s="19">
        <f t="shared" si="39"/>
        <v>0</v>
      </c>
    </row>
    <row r="716" spans="1:13" x14ac:dyDescent="0.25">
      <c r="B716" s="16"/>
    </row>
    <row r="717" spans="1:13" s="17" customFormat="1" x14ac:dyDescent="0.25">
      <c r="A717" s="17" t="s">
        <v>217</v>
      </c>
      <c r="B717" s="15" t="s">
        <v>8</v>
      </c>
      <c r="C717" s="20">
        <v>806516.3</v>
      </c>
      <c r="D717" s="20">
        <v>806516.3</v>
      </c>
      <c r="E717" s="20">
        <v>806516.3</v>
      </c>
      <c r="F717" s="20">
        <f t="shared" si="38"/>
        <v>0</v>
      </c>
      <c r="G717" s="20">
        <f t="shared" si="39"/>
        <v>0</v>
      </c>
      <c r="I717" s="22"/>
      <c r="J717" s="22"/>
      <c r="K717" s="22"/>
      <c r="L717" s="22"/>
      <c r="M717" s="22"/>
    </row>
    <row r="718" spans="1:13" s="17" customFormat="1" x14ac:dyDescent="0.25">
      <c r="A718" s="17" t="s">
        <v>218</v>
      </c>
      <c r="B718" s="15" t="s">
        <v>8</v>
      </c>
      <c r="C718" s="22"/>
      <c r="D718" s="22"/>
      <c r="E718" s="22"/>
      <c r="F718" s="22"/>
      <c r="G718" s="22"/>
      <c r="I718" s="22"/>
      <c r="J718" s="22"/>
      <c r="K718" s="22"/>
      <c r="L718" s="22"/>
      <c r="M718" s="22"/>
    </row>
    <row r="719" spans="1:13" x14ac:dyDescent="0.25">
      <c r="A719" s="5" t="s">
        <v>65</v>
      </c>
      <c r="B719" s="16">
        <v>50201010</v>
      </c>
      <c r="C719" s="19">
        <v>69035</v>
      </c>
      <c r="D719" s="19">
        <v>69035</v>
      </c>
      <c r="E719" s="19">
        <v>69035</v>
      </c>
      <c r="F719" s="19">
        <f t="shared" si="38"/>
        <v>0</v>
      </c>
      <c r="G719" s="19">
        <f t="shared" si="39"/>
        <v>0</v>
      </c>
    </row>
    <row r="720" spans="1:13" x14ac:dyDescent="0.25">
      <c r="A720" s="5" t="s">
        <v>66</v>
      </c>
      <c r="B720" s="16">
        <v>50202010</v>
      </c>
      <c r="C720" s="19">
        <v>159608</v>
      </c>
      <c r="D720" s="19">
        <v>159608</v>
      </c>
      <c r="E720" s="19">
        <v>159608</v>
      </c>
      <c r="F720" s="19">
        <f t="shared" si="38"/>
        <v>0</v>
      </c>
      <c r="G720" s="19">
        <f t="shared" si="39"/>
        <v>0</v>
      </c>
    </row>
    <row r="721" spans="1:13" x14ac:dyDescent="0.25">
      <c r="A721" s="5" t="s">
        <v>67</v>
      </c>
      <c r="B721" s="16">
        <v>50203010</v>
      </c>
      <c r="C721" s="19">
        <v>75406</v>
      </c>
      <c r="D721" s="19">
        <v>75406</v>
      </c>
      <c r="E721" s="19">
        <v>75406</v>
      </c>
      <c r="F721" s="19">
        <f t="shared" si="38"/>
        <v>0</v>
      </c>
      <c r="G721" s="19">
        <f t="shared" si="39"/>
        <v>0</v>
      </c>
    </row>
    <row r="722" spans="1:13" x14ac:dyDescent="0.25">
      <c r="A722" s="5" t="s">
        <v>68</v>
      </c>
      <c r="B722" s="16">
        <v>50203090</v>
      </c>
      <c r="C722" s="19">
        <v>183267.3</v>
      </c>
      <c r="D722" s="19">
        <v>183267.3</v>
      </c>
      <c r="E722" s="19">
        <v>183267.3</v>
      </c>
      <c r="F722" s="19">
        <f t="shared" si="38"/>
        <v>0</v>
      </c>
      <c r="G722" s="19">
        <f t="shared" si="39"/>
        <v>0</v>
      </c>
    </row>
    <row r="723" spans="1:13" x14ac:dyDescent="0.25">
      <c r="A723" s="5" t="s">
        <v>76</v>
      </c>
      <c r="B723" s="16">
        <v>50299020</v>
      </c>
      <c r="C723" s="19">
        <v>245000</v>
      </c>
      <c r="D723" s="19">
        <v>245000</v>
      </c>
      <c r="E723" s="19">
        <v>245000</v>
      </c>
      <c r="F723" s="19">
        <f t="shared" si="38"/>
        <v>0</v>
      </c>
      <c r="G723" s="19">
        <f t="shared" si="39"/>
        <v>0</v>
      </c>
    </row>
    <row r="724" spans="1:13" x14ac:dyDescent="0.25">
      <c r="A724" s="5" t="s">
        <v>72</v>
      </c>
      <c r="B724" s="16">
        <v>50299030</v>
      </c>
      <c r="C724" s="19">
        <v>74200</v>
      </c>
      <c r="D724" s="19">
        <v>74200</v>
      </c>
      <c r="E724" s="19">
        <v>74200</v>
      </c>
      <c r="F724" s="19">
        <f t="shared" si="38"/>
        <v>0</v>
      </c>
      <c r="G724" s="19">
        <f t="shared" si="39"/>
        <v>0</v>
      </c>
    </row>
    <row r="725" spans="1:13" x14ac:dyDescent="0.25">
      <c r="B725" s="16"/>
    </row>
    <row r="726" spans="1:13" x14ac:dyDescent="0.25">
      <c r="A726" s="17" t="s">
        <v>219</v>
      </c>
      <c r="B726" s="15">
        <v>1101</v>
      </c>
      <c r="C726" s="20">
        <v>12292584.439999999</v>
      </c>
      <c r="D726" s="20">
        <v>12292584.439999999</v>
      </c>
      <c r="E726" s="20">
        <v>12292582.439999999</v>
      </c>
      <c r="F726" s="20">
        <f t="shared" si="38"/>
        <v>0</v>
      </c>
      <c r="G726" s="20">
        <f t="shared" si="39"/>
        <v>2</v>
      </c>
    </row>
    <row r="727" spans="1:13" s="17" customFormat="1" x14ac:dyDescent="0.25">
      <c r="A727" s="17" t="s">
        <v>19</v>
      </c>
      <c r="B727" s="15">
        <v>100</v>
      </c>
      <c r="C727" s="21">
        <v>10456117.99</v>
      </c>
      <c r="D727" s="21">
        <v>10456117.99</v>
      </c>
      <c r="E727" s="21">
        <v>10456117.99</v>
      </c>
      <c r="F727" s="21">
        <f t="shared" si="38"/>
        <v>0</v>
      </c>
      <c r="G727" s="21">
        <f t="shared" si="39"/>
        <v>0</v>
      </c>
      <c r="I727" s="22"/>
      <c r="J727" s="22"/>
      <c r="K727" s="22"/>
      <c r="L727" s="22"/>
      <c r="M727" s="22"/>
    </row>
    <row r="728" spans="1:13" x14ac:dyDescent="0.25">
      <c r="A728" s="5" t="s">
        <v>20</v>
      </c>
      <c r="B728" s="16">
        <v>50101010</v>
      </c>
      <c r="C728" s="19">
        <v>7285520</v>
      </c>
      <c r="D728" s="19">
        <v>7285520</v>
      </c>
      <c r="E728" s="19">
        <v>7285520</v>
      </c>
      <c r="F728" s="19">
        <f t="shared" si="38"/>
        <v>0</v>
      </c>
      <c r="G728" s="19">
        <f t="shared" si="39"/>
        <v>0</v>
      </c>
    </row>
    <row r="729" spans="1:13" x14ac:dyDescent="0.25">
      <c r="A729" s="5" t="s">
        <v>220</v>
      </c>
      <c r="B729" s="16">
        <v>50101010</v>
      </c>
      <c r="C729" s="19">
        <v>12265</v>
      </c>
      <c r="D729" s="19">
        <v>12265</v>
      </c>
      <c r="E729" s="19">
        <v>12265</v>
      </c>
      <c r="F729" s="19">
        <f t="shared" si="38"/>
        <v>0</v>
      </c>
      <c r="G729" s="19">
        <f t="shared" si="39"/>
        <v>0</v>
      </c>
    </row>
    <row r="730" spans="1:13" x14ac:dyDescent="0.25">
      <c r="A730" s="5" t="s">
        <v>22</v>
      </c>
      <c r="B730" s="16">
        <v>50102010</v>
      </c>
      <c r="C730" s="19">
        <v>383713.39</v>
      </c>
      <c r="D730" s="19">
        <v>383713.39</v>
      </c>
      <c r="E730" s="19">
        <v>383713.39</v>
      </c>
      <c r="F730" s="19">
        <f t="shared" si="38"/>
        <v>0</v>
      </c>
      <c r="G730" s="19">
        <f t="shared" si="39"/>
        <v>0</v>
      </c>
    </row>
    <row r="731" spans="1:13" x14ac:dyDescent="0.25">
      <c r="A731" s="5" t="s">
        <v>23</v>
      </c>
      <c r="B731" s="16">
        <v>50102020</v>
      </c>
      <c r="C731" s="19">
        <v>102000</v>
      </c>
      <c r="D731" s="19">
        <v>102000</v>
      </c>
      <c r="E731" s="19">
        <v>102000</v>
      </c>
      <c r="F731" s="19">
        <f t="shared" si="38"/>
        <v>0</v>
      </c>
      <c r="G731" s="19">
        <f t="shared" si="39"/>
        <v>0</v>
      </c>
    </row>
    <row r="732" spans="1:13" x14ac:dyDescent="0.25">
      <c r="A732" s="5" t="s">
        <v>147</v>
      </c>
      <c r="B732" s="16">
        <v>50102030</v>
      </c>
      <c r="C732" s="19">
        <v>94000</v>
      </c>
      <c r="D732" s="19">
        <v>94000</v>
      </c>
      <c r="E732" s="19">
        <v>94000</v>
      </c>
      <c r="F732" s="19">
        <f t="shared" si="38"/>
        <v>0</v>
      </c>
      <c r="G732" s="19">
        <f t="shared" si="39"/>
        <v>0</v>
      </c>
    </row>
    <row r="733" spans="1:13" x14ac:dyDescent="0.25">
      <c r="A733" s="5" t="s">
        <v>24</v>
      </c>
      <c r="B733" s="16">
        <v>50102040</v>
      </c>
      <c r="C733" s="19">
        <v>102000</v>
      </c>
      <c r="D733" s="19">
        <v>102000</v>
      </c>
      <c r="E733" s="19">
        <v>102000</v>
      </c>
      <c r="F733" s="19">
        <f t="shared" si="38"/>
        <v>0</v>
      </c>
      <c r="G733" s="19">
        <f t="shared" si="39"/>
        <v>0</v>
      </c>
    </row>
    <row r="734" spans="1:13" x14ac:dyDescent="0.25">
      <c r="A734" s="5" t="s">
        <v>148</v>
      </c>
      <c r="B734" s="16">
        <v>50102120</v>
      </c>
      <c r="C734" s="19">
        <v>5000</v>
      </c>
      <c r="D734" s="19">
        <v>5000</v>
      </c>
      <c r="E734" s="19">
        <v>5000</v>
      </c>
      <c r="F734" s="19">
        <f t="shared" si="38"/>
        <v>0</v>
      </c>
      <c r="G734" s="19">
        <f t="shared" si="39"/>
        <v>0</v>
      </c>
    </row>
    <row r="735" spans="1:13" x14ac:dyDescent="0.25">
      <c r="A735" s="5" t="s">
        <v>26</v>
      </c>
      <c r="B735" s="16">
        <v>50102140</v>
      </c>
      <c r="C735" s="19">
        <v>1319697.8</v>
      </c>
      <c r="D735" s="19">
        <v>1319697.8</v>
      </c>
      <c r="E735" s="19">
        <v>1319697.8</v>
      </c>
      <c r="F735" s="19">
        <f t="shared" si="38"/>
        <v>0</v>
      </c>
      <c r="G735" s="19">
        <f t="shared" si="39"/>
        <v>0</v>
      </c>
    </row>
    <row r="736" spans="1:13" x14ac:dyDescent="0.25">
      <c r="A736" s="5" t="s">
        <v>159</v>
      </c>
      <c r="B736" s="16">
        <v>50102140</v>
      </c>
      <c r="C736" s="19">
        <v>2230</v>
      </c>
      <c r="D736" s="19">
        <v>2230</v>
      </c>
      <c r="E736" s="19">
        <v>2230</v>
      </c>
      <c r="F736" s="19">
        <f t="shared" si="38"/>
        <v>0</v>
      </c>
      <c r="G736" s="19">
        <f t="shared" si="39"/>
        <v>0</v>
      </c>
    </row>
    <row r="737" spans="1:13" x14ac:dyDescent="0.25">
      <c r="A737" s="5" t="s">
        <v>27</v>
      </c>
      <c r="B737" s="16">
        <v>50102150</v>
      </c>
      <c r="C737" s="19">
        <v>83500</v>
      </c>
      <c r="D737" s="19">
        <v>83500</v>
      </c>
      <c r="E737" s="19">
        <v>83500</v>
      </c>
      <c r="F737" s="19">
        <f t="shared" si="38"/>
        <v>0</v>
      </c>
      <c r="G737" s="19">
        <f t="shared" si="39"/>
        <v>0</v>
      </c>
    </row>
    <row r="738" spans="1:13" x14ac:dyDescent="0.25">
      <c r="A738" s="5" t="s">
        <v>28</v>
      </c>
      <c r="B738" s="16">
        <v>50103010</v>
      </c>
      <c r="C738" s="19">
        <v>874263.36</v>
      </c>
      <c r="D738" s="19">
        <v>874263.36</v>
      </c>
      <c r="E738" s="19">
        <v>874263.36</v>
      </c>
      <c r="F738" s="19">
        <f t="shared" si="38"/>
        <v>0</v>
      </c>
      <c r="G738" s="19">
        <f t="shared" si="39"/>
        <v>0</v>
      </c>
    </row>
    <row r="739" spans="1:13" x14ac:dyDescent="0.25">
      <c r="A739" s="5" t="s">
        <v>160</v>
      </c>
      <c r="B739" s="16">
        <v>50103010</v>
      </c>
      <c r="C739" s="19">
        <v>1471.8</v>
      </c>
      <c r="D739" s="19">
        <v>1471.8</v>
      </c>
      <c r="E739" s="19">
        <v>1471.8</v>
      </c>
      <c r="F739" s="19">
        <f t="shared" si="38"/>
        <v>0</v>
      </c>
      <c r="G739" s="19">
        <f t="shared" si="39"/>
        <v>0</v>
      </c>
    </row>
    <row r="740" spans="1:13" x14ac:dyDescent="0.25">
      <c r="A740" s="5" t="s">
        <v>29</v>
      </c>
      <c r="B740" s="16">
        <v>50103020</v>
      </c>
      <c r="C740" s="19">
        <v>19200</v>
      </c>
      <c r="D740" s="19">
        <v>19200</v>
      </c>
      <c r="E740" s="19">
        <v>19200</v>
      </c>
      <c r="F740" s="19">
        <f t="shared" si="38"/>
        <v>0</v>
      </c>
      <c r="G740" s="19">
        <f t="shared" si="39"/>
        <v>0</v>
      </c>
    </row>
    <row r="741" spans="1:13" x14ac:dyDescent="0.25">
      <c r="A741" s="5" t="s">
        <v>30</v>
      </c>
      <c r="B741" s="16">
        <v>50103030</v>
      </c>
      <c r="C741" s="19">
        <v>72056.639999999999</v>
      </c>
      <c r="D741" s="19">
        <v>72056.639999999999</v>
      </c>
      <c r="E741" s="19">
        <v>72056.639999999999</v>
      </c>
      <c r="F741" s="19">
        <f t="shared" ref="F741:F807" si="40">C741-D741</f>
        <v>0</v>
      </c>
      <c r="G741" s="19">
        <f t="shared" ref="G741:G807" si="41">D741-E741</f>
        <v>0</v>
      </c>
    </row>
    <row r="742" spans="1:13" x14ac:dyDescent="0.25">
      <c r="A742" s="5" t="s">
        <v>31</v>
      </c>
      <c r="B742" s="16">
        <v>50103040</v>
      </c>
      <c r="C742" s="19">
        <v>19200</v>
      </c>
      <c r="D742" s="19">
        <v>19200</v>
      </c>
      <c r="E742" s="19">
        <v>19200</v>
      </c>
      <c r="F742" s="19">
        <f t="shared" si="40"/>
        <v>0</v>
      </c>
      <c r="G742" s="19">
        <f t="shared" si="41"/>
        <v>0</v>
      </c>
    </row>
    <row r="743" spans="1:13" x14ac:dyDescent="0.25">
      <c r="A743" s="5" t="s">
        <v>32</v>
      </c>
      <c r="B743" s="16">
        <v>50104990</v>
      </c>
      <c r="C743" s="19">
        <v>80000</v>
      </c>
      <c r="D743" s="19">
        <v>80000</v>
      </c>
      <c r="E743" s="19">
        <v>80000</v>
      </c>
      <c r="F743" s="19">
        <f t="shared" si="40"/>
        <v>0</v>
      </c>
      <c r="G743" s="19">
        <f t="shared" si="41"/>
        <v>0</v>
      </c>
    </row>
    <row r="744" spans="1:13" x14ac:dyDescent="0.25">
      <c r="B744" s="16"/>
    </row>
    <row r="745" spans="1:13" s="17" customFormat="1" x14ac:dyDescent="0.25">
      <c r="A745" s="17" t="s">
        <v>33</v>
      </c>
      <c r="B745" s="15">
        <v>200</v>
      </c>
      <c r="C745" s="20">
        <v>1836466.45</v>
      </c>
      <c r="D745" s="20">
        <v>1836466.45</v>
      </c>
      <c r="E745" s="20">
        <v>1836464.45</v>
      </c>
      <c r="F745" s="20">
        <f t="shared" si="40"/>
        <v>0</v>
      </c>
      <c r="G745" s="20">
        <f t="shared" si="41"/>
        <v>2</v>
      </c>
      <c r="I745" s="22"/>
      <c r="J745" s="22"/>
      <c r="K745" s="22"/>
      <c r="L745" s="22"/>
      <c r="M745" s="22"/>
    </row>
    <row r="746" spans="1:13" x14ac:dyDescent="0.25">
      <c r="A746" s="5" t="s">
        <v>38</v>
      </c>
      <c r="B746" s="16">
        <v>50203990</v>
      </c>
      <c r="C746" s="19">
        <v>198800</v>
      </c>
      <c r="D746" s="19">
        <v>198800</v>
      </c>
      <c r="E746" s="19">
        <v>198800</v>
      </c>
      <c r="F746" s="19">
        <f t="shared" si="40"/>
        <v>0</v>
      </c>
      <c r="G746" s="19">
        <f t="shared" si="41"/>
        <v>0</v>
      </c>
    </row>
    <row r="747" spans="1:13" x14ac:dyDescent="0.25">
      <c r="A747" s="5" t="s">
        <v>39</v>
      </c>
      <c r="B747" s="16">
        <v>50204010</v>
      </c>
      <c r="C747" s="19">
        <v>15576</v>
      </c>
      <c r="D747" s="19">
        <v>15576</v>
      </c>
      <c r="E747" s="19">
        <v>15576</v>
      </c>
      <c r="F747" s="19">
        <f t="shared" si="40"/>
        <v>0</v>
      </c>
      <c r="G747" s="19">
        <f t="shared" si="41"/>
        <v>0</v>
      </c>
    </row>
    <row r="748" spans="1:13" x14ac:dyDescent="0.25">
      <c r="A748" s="5" t="s">
        <v>40</v>
      </c>
      <c r="B748" s="16">
        <v>50205010</v>
      </c>
      <c r="C748" s="19">
        <v>960</v>
      </c>
      <c r="D748" s="19">
        <v>960</v>
      </c>
      <c r="E748" s="19">
        <v>960</v>
      </c>
      <c r="F748" s="19">
        <f t="shared" si="40"/>
        <v>0</v>
      </c>
      <c r="G748" s="19">
        <f t="shared" si="41"/>
        <v>0</v>
      </c>
    </row>
    <row r="749" spans="1:13" x14ac:dyDescent="0.25">
      <c r="A749" s="5" t="s">
        <v>41</v>
      </c>
      <c r="B749" s="16">
        <v>50205020</v>
      </c>
      <c r="C749" s="19">
        <v>63000</v>
      </c>
      <c r="D749" s="19">
        <v>63000</v>
      </c>
      <c r="E749" s="19">
        <v>63000</v>
      </c>
      <c r="F749" s="19">
        <f t="shared" si="40"/>
        <v>0</v>
      </c>
      <c r="G749" s="19">
        <f t="shared" si="41"/>
        <v>0</v>
      </c>
    </row>
    <row r="750" spans="1:13" x14ac:dyDescent="0.25">
      <c r="A750" s="5" t="s">
        <v>211</v>
      </c>
      <c r="B750" s="16">
        <v>50213070</v>
      </c>
      <c r="C750" s="19">
        <v>14159</v>
      </c>
      <c r="D750" s="19">
        <v>14159</v>
      </c>
      <c r="E750" s="19">
        <v>14159</v>
      </c>
      <c r="F750" s="19">
        <f t="shared" si="40"/>
        <v>0</v>
      </c>
      <c r="G750" s="19">
        <f t="shared" si="41"/>
        <v>0</v>
      </c>
    </row>
    <row r="751" spans="1:13" x14ac:dyDescent="0.25">
      <c r="A751" s="5" t="s">
        <v>53</v>
      </c>
      <c r="B751" s="16">
        <v>50216020</v>
      </c>
      <c r="C751" s="19">
        <v>3000</v>
      </c>
      <c r="D751" s="19">
        <v>3000</v>
      </c>
      <c r="E751" s="19">
        <v>3000</v>
      </c>
      <c r="F751" s="19">
        <f t="shared" si="40"/>
        <v>0</v>
      </c>
      <c r="G751" s="19">
        <f t="shared" si="41"/>
        <v>0</v>
      </c>
    </row>
    <row r="752" spans="1:13" x14ac:dyDescent="0.25">
      <c r="A752" s="5" t="s">
        <v>54</v>
      </c>
      <c r="B752" s="16">
        <v>50299020</v>
      </c>
      <c r="C752" s="19">
        <v>15000</v>
      </c>
      <c r="D752" s="19">
        <v>15000</v>
      </c>
      <c r="E752" s="19">
        <v>15000</v>
      </c>
      <c r="F752" s="19">
        <f t="shared" si="40"/>
        <v>0</v>
      </c>
      <c r="G752" s="19">
        <f t="shared" si="41"/>
        <v>0</v>
      </c>
    </row>
    <row r="753" spans="1:13" x14ac:dyDescent="0.25">
      <c r="B753" s="16"/>
    </row>
    <row r="754" spans="1:13" s="17" customFormat="1" x14ac:dyDescent="0.25">
      <c r="A754" s="17" t="s">
        <v>221</v>
      </c>
      <c r="B754" s="15" t="s">
        <v>8</v>
      </c>
      <c r="C754" s="20">
        <v>862114</v>
      </c>
      <c r="D754" s="20">
        <v>862114</v>
      </c>
      <c r="E754" s="20">
        <v>862114</v>
      </c>
      <c r="F754" s="20">
        <f t="shared" si="40"/>
        <v>0</v>
      </c>
      <c r="G754" s="20">
        <f t="shared" si="41"/>
        <v>0</v>
      </c>
      <c r="I754" s="22"/>
      <c r="J754" s="22"/>
      <c r="K754" s="22"/>
      <c r="L754" s="22"/>
      <c r="M754" s="22"/>
    </row>
    <row r="755" spans="1:13" s="17" customFormat="1" x14ac:dyDescent="0.25">
      <c r="A755" s="17" t="s">
        <v>222</v>
      </c>
      <c r="B755" s="15" t="s">
        <v>8</v>
      </c>
      <c r="C755" s="22"/>
      <c r="D755" s="22"/>
      <c r="E755" s="22"/>
      <c r="F755" s="22"/>
      <c r="G755" s="22"/>
      <c r="I755" s="22"/>
      <c r="J755" s="22"/>
      <c r="K755" s="22"/>
      <c r="L755" s="22"/>
      <c r="M755" s="22"/>
    </row>
    <row r="756" spans="1:13" x14ac:dyDescent="0.25">
      <c r="A756" s="5" t="s">
        <v>65</v>
      </c>
      <c r="B756" s="16">
        <v>50201010</v>
      </c>
      <c r="C756" s="19">
        <v>100000</v>
      </c>
      <c r="D756" s="19">
        <v>100000</v>
      </c>
      <c r="E756" s="19">
        <v>100000</v>
      </c>
      <c r="F756" s="19">
        <f t="shared" si="40"/>
        <v>0</v>
      </c>
      <c r="G756" s="19">
        <f t="shared" si="41"/>
        <v>0</v>
      </c>
    </row>
    <row r="757" spans="1:13" x14ac:dyDescent="0.25">
      <c r="A757" s="5" t="s">
        <v>66</v>
      </c>
      <c r="B757" s="16">
        <v>50202010</v>
      </c>
      <c r="C757" s="19">
        <v>146400</v>
      </c>
      <c r="D757" s="19">
        <v>146400</v>
      </c>
      <c r="E757" s="19">
        <v>146400</v>
      </c>
      <c r="F757" s="19">
        <f t="shared" si="40"/>
        <v>0</v>
      </c>
      <c r="G757" s="19">
        <f t="shared" si="41"/>
        <v>0</v>
      </c>
    </row>
    <row r="758" spans="1:13" x14ac:dyDescent="0.25">
      <c r="A758" s="5" t="s">
        <v>67</v>
      </c>
      <c r="B758" s="16">
        <v>50203010</v>
      </c>
      <c r="C758" s="19">
        <v>120638</v>
      </c>
      <c r="D758" s="19">
        <v>120638</v>
      </c>
      <c r="E758" s="19">
        <v>120638</v>
      </c>
      <c r="F758" s="19">
        <f t="shared" si="40"/>
        <v>0</v>
      </c>
      <c r="G758" s="19">
        <f t="shared" si="41"/>
        <v>0</v>
      </c>
    </row>
    <row r="759" spans="1:13" x14ac:dyDescent="0.25">
      <c r="A759" s="5" t="s">
        <v>69</v>
      </c>
      <c r="B759" s="16">
        <v>50203990</v>
      </c>
      <c r="C759" s="19">
        <v>12383</v>
      </c>
      <c r="D759" s="19">
        <v>12383</v>
      </c>
      <c r="E759" s="19">
        <v>12383</v>
      </c>
      <c r="F759" s="19">
        <f t="shared" si="40"/>
        <v>0</v>
      </c>
      <c r="G759" s="19">
        <f t="shared" si="41"/>
        <v>0</v>
      </c>
    </row>
    <row r="760" spans="1:13" x14ac:dyDescent="0.25">
      <c r="A760" s="5" t="s">
        <v>80</v>
      </c>
      <c r="B760" s="16">
        <v>50212990</v>
      </c>
      <c r="C760" s="19">
        <v>34726</v>
      </c>
      <c r="D760" s="19">
        <v>34726</v>
      </c>
      <c r="E760" s="19">
        <v>34726</v>
      </c>
      <c r="F760" s="19">
        <f t="shared" si="40"/>
        <v>0</v>
      </c>
      <c r="G760" s="19">
        <f t="shared" si="41"/>
        <v>0</v>
      </c>
    </row>
    <row r="761" spans="1:13" x14ac:dyDescent="0.25">
      <c r="A761" s="5" t="s">
        <v>73</v>
      </c>
      <c r="B761" s="16">
        <v>50299080</v>
      </c>
      <c r="C761" s="19">
        <v>447967</v>
      </c>
      <c r="D761" s="19">
        <v>447967</v>
      </c>
      <c r="E761" s="19">
        <v>447967</v>
      </c>
      <c r="F761" s="19">
        <f t="shared" si="40"/>
        <v>0</v>
      </c>
      <c r="G761" s="19">
        <f t="shared" si="41"/>
        <v>0</v>
      </c>
    </row>
    <row r="762" spans="1:13" x14ac:dyDescent="0.25">
      <c r="B762" s="16"/>
    </row>
    <row r="763" spans="1:13" s="17" customFormat="1" x14ac:dyDescent="0.25">
      <c r="A763" s="17" t="s">
        <v>223</v>
      </c>
      <c r="B763" s="15" t="s">
        <v>8</v>
      </c>
      <c r="C763" s="20">
        <v>516939.95</v>
      </c>
      <c r="D763" s="20">
        <v>516939.95</v>
      </c>
      <c r="E763" s="20">
        <v>516937.95</v>
      </c>
      <c r="F763" s="20">
        <f t="shared" si="40"/>
        <v>0</v>
      </c>
      <c r="G763" s="20">
        <f t="shared" si="41"/>
        <v>2</v>
      </c>
      <c r="I763" s="22"/>
      <c r="J763" s="22"/>
      <c r="K763" s="22"/>
      <c r="L763" s="22"/>
      <c r="M763" s="22"/>
    </row>
    <row r="764" spans="1:13" x14ac:dyDescent="0.25">
      <c r="A764" s="5" t="s">
        <v>65</v>
      </c>
      <c r="B764" s="16">
        <v>50201010</v>
      </c>
      <c r="C764" s="19">
        <v>100000</v>
      </c>
      <c r="D764" s="19">
        <v>100000</v>
      </c>
      <c r="E764" s="19">
        <v>100000</v>
      </c>
      <c r="F764" s="19">
        <f t="shared" si="40"/>
        <v>0</v>
      </c>
      <c r="G764" s="19">
        <f t="shared" si="41"/>
        <v>0</v>
      </c>
    </row>
    <row r="765" spans="1:13" x14ac:dyDescent="0.25">
      <c r="A765" s="5" t="s">
        <v>66</v>
      </c>
      <c r="B765" s="16">
        <v>50202010</v>
      </c>
      <c r="C765" s="19">
        <v>200000</v>
      </c>
      <c r="D765" s="19">
        <v>200000</v>
      </c>
      <c r="E765" s="19">
        <v>200000</v>
      </c>
      <c r="F765" s="19">
        <f t="shared" si="40"/>
        <v>0</v>
      </c>
      <c r="G765" s="19">
        <f t="shared" si="41"/>
        <v>0</v>
      </c>
    </row>
    <row r="766" spans="1:13" x14ac:dyDescent="0.25">
      <c r="A766" s="5" t="s">
        <v>67</v>
      </c>
      <c r="B766" s="16">
        <v>50203010</v>
      </c>
      <c r="C766" s="19">
        <v>120000</v>
      </c>
      <c r="D766" s="19">
        <v>120000</v>
      </c>
      <c r="E766" s="19">
        <v>120000</v>
      </c>
      <c r="F766" s="19">
        <f t="shared" si="40"/>
        <v>0</v>
      </c>
      <c r="G766" s="19">
        <f t="shared" si="41"/>
        <v>0</v>
      </c>
    </row>
    <row r="767" spans="1:13" x14ac:dyDescent="0.25">
      <c r="A767" s="5" t="s">
        <v>68</v>
      </c>
      <c r="B767" s="16">
        <v>50203090</v>
      </c>
      <c r="C767" s="19">
        <v>24172.95</v>
      </c>
      <c r="D767" s="19">
        <v>24172.95</v>
      </c>
      <c r="E767" s="19">
        <v>24172.95</v>
      </c>
      <c r="F767" s="19">
        <f t="shared" si="40"/>
        <v>0</v>
      </c>
      <c r="G767" s="19">
        <f t="shared" si="41"/>
        <v>0</v>
      </c>
    </row>
    <row r="768" spans="1:13" x14ac:dyDescent="0.25">
      <c r="A768" s="5" t="s">
        <v>80</v>
      </c>
      <c r="B768" s="16">
        <v>50212990</v>
      </c>
      <c r="C768" s="19">
        <v>45026</v>
      </c>
      <c r="D768" s="19">
        <v>45026</v>
      </c>
      <c r="E768" s="19">
        <v>45024</v>
      </c>
      <c r="F768" s="19">
        <f t="shared" si="40"/>
        <v>0</v>
      </c>
      <c r="G768" s="19">
        <f t="shared" si="41"/>
        <v>2</v>
      </c>
    </row>
    <row r="769" spans="1:13" x14ac:dyDescent="0.25">
      <c r="A769" s="5" t="s">
        <v>76</v>
      </c>
      <c r="B769" s="16">
        <v>50299020</v>
      </c>
      <c r="C769" s="19">
        <v>27741</v>
      </c>
      <c r="D769" s="19">
        <v>27741</v>
      </c>
      <c r="E769" s="19">
        <v>27741</v>
      </c>
      <c r="F769" s="19">
        <f t="shared" si="40"/>
        <v>0</v>
      </c>
      <c r="G769" s="19">
        <f t="shared" si="41"/>
        <v>0</v>
      </c>
    </row>
    <row r="770" spans="1:13" x14ac:dyDescent="0.25">
      <c r="B770" s="16"/>
    </row>
    <row r="771" spans="1:13" s="17" customFormat="1" x14ac:dyDescent="0.25">
      <c r="A771" s="17" t="s">
        <v>224</v>
      </c>
      <c r="B771" s="15" t="s">
        <v>8</v>
      </c>
      <c r="C771" s="20">
        <v>146917.5</v>
      </c>
      <c r="D771" s="20">
        <v>146917.5</v>
      </c>
      <c r="E771" s="20">
        <v>146917.5</v>
      </c>
      <c r="F771" s="20">
        <f t="shared" si="40"/>
        <v>0</v>
      </c>
      <c r="G771" s="20">
        <f t="shared" si="41"/>
        <v>0</v>
      </c>
      <c r="I771" s="22"/>
      <c r="J771" s="22"/>
      <c r="K771" s="22"/>
      <c r="L771" s="22"/>
      <c r="M771" s="22"/>
    </row>
    <row r="772" spans="1:13" x14ac:dyDescent="0.25">
      <c r="A772" s="5" t="s">
        <v>65</v>
      </c>
      <c r="B772" s="16">
        <v>50201010</v>
      </c>
      <c r="C772" s="19">
        <v>4577</v>
      </c>
      <c r="D772" s="19">
        <v>4577</v>
      </c>
      <c r="E772" s="19">
        <v>4577</v>
      </c>
      <c r="F772" s="19">
        <f t="shared" si="40"/>
        <v>0</v>
      </c>
      <c r="G772" s="19">
        <f t="shared" si="41"/>
        <v>0</v>
      </c>
    </row>
    <row r="773" spans="1:13" x14ac:dyDescent="0.25">
      <c r="A773" s="5" t="s">
        <v>66</v>
      </c>
      <c r="B773" s="16">
        <v>50202010</v>
      </c>
      <c r="C773" s="19">
        <v>39775</v>
      </c>
      <c r="D773" s="19">
        <v>39775</v>
      </c>
      <c r="E773" s="19">
        <v>39775</v>
      </c>
      <c r="F773" s="19">
        <f t="shared" si="40"/>
        <v>0</v>
      </c>
      <c r="G773" s="19">
        <f t="shared" si="41"/>
        <v>0</v>
      </c>
    </row>
    <row r="774" spans="1:13" x14ac:dyDescent="0.25">
      <c r="A774" s="5" t="s">
        <v>67</v>
      </c>
      <c r="B774" s="16">
        <v>50203010</v>
      </c>
      <c r="C774" s="19">
        <v>30000</v>
      </c>
      <c r="D774" s="19">
        <v>30000</v>
      </c>
      <c r="E774" s="19">
        <v>30000</v>
      </c>
      <c r="F774" s="19">
        <f t="shared" si="40"/>
        <v>0</v>
      </c>
      <c r="G774" s="19">
        <f t="shared" si="41"/>
        <v>0</v>
      </c>
    </row>
    <row r="775" spans="1:13" x14ac:dyDescent="0.25">
      <c r="A775" s="5" t="s">
        <v>76</v>
      </c>
      <c r="B775" s="16">
        <v>50299020</v>
      </c>
      <c r="C775" s="19">
        <v>12815.5</v>
      </c>
      <c r="D775" s="19">
        <v>12815.5</v>
      </c>
      <c r="E775" s="19">
        <v>12815.5</v>
      </c>
      <c r="F775" s="19">
        <f t="shared" si="40"/>
        <v>0</v>
      </c>
      <c r="G775" s="19">
        <f t="shared" si="41"/>
        <v>0</v>
      </c>
    </row>
    <row r="776" spans="1:13" x14ac:dyDescent="0.25">
      <c r="A776" s="5" t="s">
        <v>72</v>
      </c>
      <c r="B776" s="16">
        <v>50299030</v>
      </c>
      <c r="C776" s="19">
        <v>59750</v>
      </c>
      <c r="D776" s="19">
        <v>59750</v>
      </c>
      <c r="E776" s="19">
        <v>59750</v>
      </c>
      <c r="F776" s="19">
        <f t="shared" si="40"/>
        <v>0</v>
      </c>
      <c r="G776" s="19">
        <f t="shared" si="41"/>
        <v>0</v>
      </c>
    </row>
    <row r="777" spans="1:13" x14ac:dyDescent="0.25">
      <c r="B777" s="16"/>
    </row>
    <row r="778" spans="1:13" x14ac:dyDescent="0.25">
      <c r="A778" s="17" t="s">
        <v>225</v>
      </c>
      <c r="B778" s="15">
        <v>1111</v>
      </c>
      <c r="C778" s="20">
        <v>1500950</v>
      </c>
      <c r="D778" s="20">
        <v>1500950</v>
      </c>
      <c r="E778" s="20">
        <v>1493465.44</v>
      </c>
      <c r="F778" s="20">
        <f t="shared" si="40"/>
        <v>0</v>
      </c>
      <c r="G778" s="20">
        <f t="shared" si="41"/>
        <v>7484.5600000000559</v>
      </c>
    </row>
    <row r="779" spans="1:13" s="17" customFormat="1" x14ac:dyDescent="0.25">
      <c r="A779" s="17" t="s">
        <v>226</v>
      </c>
      <c r="B779" s="15">
        <v>200</v>
      </c>
      <c r="C779" s="21">
        <v>1450950</v>
      </c>
      <c r="D779" s="21">
        <v>1450950</v>
      </c>
      <c r="E779" s="21">
        <v>1443565.44</v>
      </c>
      <c r="F779" s="21">
        <f t="shared" si="40"/>
        <v>0</v>
      </c>
      <c r="G779" s="21">
        <f t="shared" si="41"/>
        <v>7384.5600000000559</v>
      </c>
      <c r="I779" s="22"/>
      <c r="J779" s="22"/>
      <c r="K779" s="22"/>
      <c r="L779" s="22"/>
      <c r="M779" s="22"/>
    </row>
    <row r="780" spans="1:13" x14ac:dyDescent="0.25">
      <c r="A780" s="5" t="s">
        <v>227</v>
      </c>
      <c r="B780" s="16">
        <v>50211020</v>
      </c>
      <c r="C780" s="19">
        <v>1450950</v>
      </c>
      <c r="D780" s="19">
        <v>1450950</v>
      </c>
      <c r="E780" s="19">
        <v>1443565.44</v>
      </c>
      <c r="F780" s="19">
        <f t="shared" si="40"/>
        <v>0</v>
      </c>
      <c r="G780" s="19">
        <f t="shared" si="41"/>
        <v>7384.5600000000559</v>
      </c>
    </row>
    <row r="781" spans="1:13" x14ac:dyDescent="0.25">
      <c r="B781" s="16"/>
    </row>
    <row r="782" spans="1:13" s="17" customFormat="1" x14ac:dyDescent="0.25">
      <c r="A782" s="17" t="s">
        <v>228</v>
      </c>
      <c r="B782" s="15">
        <v>300</v>
      </c>
      <c r="C782" s="20">
        <v>50000</v>
      </c>
      <c r="D782" s="20">
        <v>50000</v>
      </c>
      <c r="E782" s="20">
        <v>49900</v>
      </c>
      <c r="F782" s="20">
        <f t="shared" si="40"/>
        <v>0</v>
      </c>
      <c r="G782" s="20">
        <f t="shared" si="41"/>
        <v>100</v>
      </c>
      <c r="I782" s="22"/>
      <c r="J782" s="22"/>
      <c r="K782" s="22"/>
      <c r="L782" s="22"/>
      <c r="M782" s="22"/>
    </row>
    <row r="783" spans="1:13" x14ac:dyDescent="0.25">
      <c r="A783" s="5" t="s">
        <v>229</v>
      </c>
      <c r="B783" s="16">
        <v>10705030</v>
      </c>
      <c r="C783" s="19">
        <v>50000</v>
      </c>
      <c r="D783" s="19">
        <v>50000</v>
      </c>
      <c r="E783" s="19">
        <v>49900</v>
      </c>
      <c r="F783" s="19">
        <f t="shared" si="40"/>
        <v>0</v>
      </c>
      <c r="G783" s="19">
        <f t="shared" si="41"/>
        <v>100</v>
      </c>
    </row>
    <row r="784" spans="1:13" x14ac:dyDescent="0.25">
      <c r="B784" s="16"/>
    </row>
    <row r="785" spans="1:13" x14ac:dyDescent="0.25">
      <c r="A785" s="17" t="s">
        <v>230</v>
      </c>
      <c r="B785" s="15">
        <v>1131</v>
      </c>
      <c r="C785" s="20">
        <v>579512</v>
      </c>
      <c r="D785" s="20">
        <v>579512</v>
      </c>
      <c r="E785" s="20">
        <v>579512</v>
      </c>
      <c r="F785" s="20">
        <f t="shared" si="40"/>
        <v>0</v>
      </c>
      <c r="G785" s="20">
        <f t="shared" si="41"/>
        <v>0</v>
      </c>
    </row>
    <row r="786" spans="1:13" s="17" customFormat="1" x14ac:dyDescent="0.25">
      <c r="A786" s="17" t="s">
        <v>19</v>
      </c>
      <c r="B786" s="15">
        <v>100</v>
      </c>
      <c r="C786" s="21">
        <v>491824</v>
      </c>
      <c r="D786" s="21">
        <v>491824</v>
      </c>
      <c r="E786" s="21">
        <v>491824</v>
      </c>
      <c r="F786" s="21">
        <f t="shared" si="40"/>
        <v>0</v>
      </c>
      <c r="G786" s="21">
        <f t="shared" si="41"/>
        <v>0</v>
      </c>
      <c r="I786" s="22"/>
      <c r="J786" s="22"/>
      <c r="K786" s="22"/>
      <c r="L786" s="22"/>
      <c r="M786" s="22"/>
    </row>
    <row r="787" spans="1:13" x14ac:dyDescent="0.25">
      <c r="A787" s="5" t="s">
        <v>20</v>
      </c>
      <c r="B787" s="16">
        <v>50101010</v>
      </c>
      <c r="C787" s="19">
        <v>345600</v>
      </c>
      <c r="D787" s="19">
        <v>345600</v>
      </c>
      <c r="E787" s="19">
        <v>345600</v>
      </c>
      <c r="F787" s="19">
        <f t="shared" si="40"/>
        <v>0</v>
      </c>
      <c r="G787" s="19">
        <f t="shared" si="41"/>
        <v>0</v>
      </c>
    </row>
    <row r="788" spans="1:13" x14ac:dyDescent="0.25">
      <c r="A788" s="5" t="s">
        <v>22</v>
      </c>
      <c r="B788" s="16">
        <v>50102010</v>
      </c>
      <c r="C788" s="19">
        <v>24000</v>
      </c>
      <c r="D788" s="19">
        <v>24000</v>
      </c>
      <c r="E788" s="19">
        <v>24000</v>
      </c>
      <c r="F788" s="19">
        <f t="shared" si="40"/>
        <v>0</v>
      </c>
      <c r="G788" s="19">
        <f t="shared" si="41"/>
        <v>0</v>
      </c>
    </row>
    <row r="789" spans="1:13" x14ac:dyDescent="0.25">
      <c r="A789" s="5" t="s">
        <v>24</v>
      </c>
      <c r="B789" s="16">
        <v>50102040</v>
      </c>
      <c r="C789" s="19">
        <v>6000</v>
      </c>
      <c r="D789" s="19">
        <v>6000</v>
      </c>
      <c r="E789" s="19">
        <v>6000</v>
      </c>
      <c r="F789" s="19">
        <f t="shared" si="40"/>
        <v>0</v>
      </c>
      <c r="G789" s="19">
        <f t="shared" si="41"/>
        <v>0</v>
      </c>
    </row>
    <row r="790" spans="1:13" x14ac:dyDescent="0.25">
      <c r="A790" s="5" t="s">
        <v>26</v>
      </c>
      <c r="B790" s="16">
        <v>50102140</v>
      </c>
      <c r="C790" s="19">
        <v>57600</v>
      </c>
      <c r="D790" s="19">
        <v>57600</v>
      </c>
      <c r="E790" s="19">
        <v>57600</v>
      </c>
      <c r="F790" s="19">
        <f t="shared" si="40"/>
        <v>0</v>
      </c>
      <c r="G790" s="19">
        <f t="shared" si="41"/>
        <v>0</v>
      </c>
    </row>
    <row r="791" spans="1:13" x14ac:dyDescent="0.25">
      <c r="A791" s="5" t="s">
        <v>27</v>
      </c>
      <c r="B791" s="16">
        <v>50102150</v>
      </c>
      <c r="C791" s="19">
        <v>5000</v>
      </c>
      <c r="D791" s="19">
        <v>5000</v>
      </c>
      <c r="E791" s="19">
        <v>5000</v>
      </c>
      <c r="F791" s="19">
        <f t="shared" si="40"/>
        <v>0</v>
      </c>
      <c r="G791" s="19">
        <f t="shared" si="41"/>
        <v>0</v>
      </c>
    </row>
    <row r="792" spans="1:13" x14ac:dyDescent="0.25">
      <c r="A792" s="5" t="s">
        <v>28</v>
      </c>
      <c r="B792" s="16">
        <v>50103010</v>
      </c>
      <c r="C792" s="19">
        <v>41472</v>
      </c>
      <c r="D792" s="19">
        <v>41472</v>
      </c>
      <c r="E792" s="19">
        <v>41472</v>
      </c>
      <c r="F792" s="19">
        <f t="shared" si="40"/>
        <v>0</v>
      </c>
      <c r="G792" s="19">
        <f t="shared" si="41"/>
        <v>0</v>
      </c>
    </row>
    <row r="793" spans="1:13" x14ac:dyDescent="0.25">
      <c r="A793" s="5" t="s">
        <v>29</v>
      </c>
      <c r="B793" s="16">
        <v>50103020</v>
      </c>
      <c r="C793" s="19">
        <v>1200</v>
      </c>
      <c r="D793" s="19">
        <v>1200</v>
      </c>
      <c r="E793" s="19">
        <v>1200</v>
      </c>
      <c r="F793" s="19">
        <f t="shared" si="40"/>
        <v>0</v>
      </c>
      <c r="G793" s="19">
        <f t="shared" si="41"/>
        <v>0</v>
      </c>
    </row>
    <row r="794" spans="1:13" x14ac:dyDescent="0.25">
      <c r="A794" s="5" t="s">
        <v>30</v>
      </c>
      <c r="B794" s="16">
        <v>50103030</v>
      </c>
      <c r="C794" s="19">
        <v>4752</v>
      </c>
      <c r="D794" s="19">
        <v>4752</v>
      </c>
      <c r="E794" s="19">
        <v>4752</v>
      </c>
      <c r="F794" s="19">
        <f t="shared" si="40"/>
        <v>0</v>
      </c>
      <c r="G794" s="19">
        <f t="shared" si="41"/>
        <v>0</v>
      </c>
    </row>
    <row r="795" spans="1:13" x14ac:dyDescent="0.25">
      <c r="A795" s="5" t="s">
        <v>31</v>
      </c>
      <c r="B795" s="16">
        <v>50103040</v>
      </c>
      <c r="C795" s="19">
        <v>1200</v>
      </c>
      <c r="D795" s="19">
        <v>1200</v>
      </c>
      <c r="E795" s="19">
        <v>1200</v>
      </c>
      <c r="F795" s="19">
        <f t="shared" si="40"/>
        <v>0</v>
      </c>
      <c r="G795" s="19">
        <f t="shared" si="41"/>
        <v>0</v>
      </c>
    </row>
    <row r="796" spans="1:13" x14ac:dyDescent="0.25">
      <c r="A796" s="5" t="s">
        <v>32</v>
      </c>
      <c r="B796" s="16">
        <v>50104990</v>
      </c>
      <c r="C796" s="19">
        <v>5000</v>
      </c>
      <c r="D796" s="19">
        <v>5000</v>
      </c>
      <c r="E796" s="19">
        <v>5000</v>
      </c>
      <c r="F796" s="19">
        <f t="shared" si="40"/>
        <v>0</v>
      </c>
      <c r="G796" s="19">
        <f t="shared" si="41"/>
        <v>0</v>
      </c>
    </row>
    <row r="797" spans="1:13" x14ac:dyDescent="0.25">
      <c r="B797" s="16"/>
    </row>
    <row r="798" spans="1:13" s="17" customFormat="1" x14ac:dyDescent="0.25">
      <c r="A798" s="17" t="s">
        <v>33</v>
      </c>
      <c r="B798" s="15">
        <v>200</v>
      </c>
      <c r="C798" s="20">
        <v>87688</v>
      </c>
      <c r="D798" s="20">
        <v>87688</v>
      </c>
      <c r="E798" s="20">
        <v>87688</v>
      </c>
      <c r="F798" s="20">
        <f t="shared" si="40"/>
        <v>0</v>
      </c>
      <c r="G798" s="20">
        <f t="shared" si="41"/>
        <v>0</v>
      </c>
      <c r="I798" s="22"/>
      <c r="J798" s="22"/>
      <c r="K798" s="22"/>
      <c r="L798" s="22"/>
      <c r="M798" s="22"/>
    </row>
    <row r="799" spans="1:13" x14ac:dyDescent="0.25">
      <c r="A799" s="5" t="s">
        <v>39</v>
      </c>
      <c r="B799" s="16">
        <v>50204010</v>
      </c>
      <c r="C799" s="19">
        <v>4400</v>
      </c>
      <c r="D799" s="19">
        <v>4400</v>
      </c>
      <c r="E799" s="19">
        <v>4400</v>
      </c>
      <c r="F799" s="19">
        <f t="shared" si="40"/>
        <v>0</v>
      </c>
      <c r="G799" s="19">
        <f t="shared" si="41"/>
        <v>0</v>
      </c>
    </row>
    <row r="800" spans="1:13" x14ac:dyDescent="0.25">
      <c r="A800" s="5" t="s">
        <v>40</v>
      </c>
      <c r="B800" s="16">
        <v>50205010</v>
      </c>
      <c r="C800" s="19">
        <v>5000</v>
      </c>
      <c r="D800" s="19">
        <v>5000</v>
      </c>
      <c r="E800" s="19">
        <v>5000</v>
      </c>
      <c r="F800" s="19">
        <f t="shared" si="40"/>
        <v>0</v>
      </c>
      <c r="G800" s="19">
        <f t="shared" si="41"/>
        <v>0</v>
      </c>
    </row>
    <row r="801" spans="1:13" x14ac:dyDescent="0.25">
      <c r="A801" s="5" t="s">
        <v>41</v>
      </c>
      <c r="B801" s="16">
        <v>50205020</v>
      </c>
      <c r="C801" s="19">
        <v>42000</v>
      </c>
      <c r="D801" s="19">
        <v>42000</v>
      </c>
      <c r="E801" s="19">
        <v>42000</v>
      </c>
      <c r="F801" s="19">
        <f t="shared" si="40"/>
        <v>0</v>
      </c>
      <c r="G801" s="19">
        <f t="shared" si="41"/>
        <v>0</v>
      </c>
    </row>
    <row r="802" spans="1:13" x14ac:dyDescent="0.25">
      <c r="A802" s="5" t="s">
        <v>231</v>
      </c>
      <c r="B802" s="16">
        <v>50299070</v>
      </c>
      <c r="C802" s="19">
        <v>36288</v>
      </c>
      <c r="D802" s="19">
        <v>36288</v>
      </c>
      <c r="E802" s="19">
        <v>36288</v>
      </c>
      <c r="F802" s="19">
        <f t="shared" si="40"/>
        <v>0</v>
      </c>
      <c r="G802" s="19">
        <f t="shared" si="41"/>
        <v>0</v>
      </c>
    </row>
    <row r="803" spans="1:13" x14ac:dyDescent="0.25">
      <c r="B803" s="16"/>
    </row>
    <row r="804" spans="1:13" s="17" customFormat="1" x14ac:dyDescent="0.25">
      <c r="A804" s="17" t="s">
        <v>653</v>
      </c>
      <c r="B804" s="15">
        <v>1918</v>
      </c>
      <c r="C804" s="20">
        <v>138405249.47999999</v>
      </c>
      <c r="D804" s="20">
        <v>138405249.47999999</v>
      </c>
      <c r="E804" s="20">
        <f>+E805+E809</f>
        <v>92789410.230000004</v>
      </c>
      <c r="F804" s="20">
        <f t="shared" si="40"/>
        <v>0</v>
      </c>
      <c r="G804" s="20">
        <f t="shared" si="41"/>
        <v>45615839.249999985</v>
      </c>
      <c r="I804" s="22"/>
      <c r="J804" s="22"/>
      <c r="K804" s="22"/>
      <c r="L804" s="22"/>
      <c r="M804" s="22"/>
    </row>
    <row r="805" spans="1:13" s="17" customFormat="1" x14ac:dyDescent="0.25">
      <c r="A805" s="17" t="s">
        <v>226</v>
      </c>
      <c r="B805" s="15">
        <v>200</v>
      </c>
      <c r="C805" s="21">
        <v>26719272.379999999</v>
      </c>
      <c r="D805" s="21">
        <v>26719272.379999999</v>
      </c>
      <c r="E805" s="21">
        <f>+E806</f>
        <v>26719272.379999999</v>
      </c>
      <c r="F805" s="21">
        <f t="shared" si="40"/>
        <v>0</v>
      </c>
      <c r="G805" s="21">
        <f t="shared" si="41"/>
        <v>0</v>
      </c>
      <c r="I805" s="22"/>
      <c r="J805" s="22"/>
      <c r="K805" s="22"/>
      <c r="L805" s="22"/>
      <c r="M805" s="22"/>
    </row>
    <row r="806" spans="1:13" s="17" customFormat="1" x14ac:dyDescent="0.25">
      <c r="A806" s="17" t="s">
        <v>232</v>
      </c>
      <c r="B806" s="15" t="s">
        <v>8</v>
      </c>
      <c r="C806" s="22">
        <v>26719272.379999999</v>
      </c>
      <c r="D806" s="22">
        <v>26719272.379999999</v>
      </c>
      <c r="E806" s="22">
        <f>+E807</f>
        <v>26719272.379999999</v>
      </c>
      <c r="F806" s="22">
        <f t="shared" si="40"/>
        <v>0</v>
      </c>
      <c r="G806" s="22">
        <f t="shared" si="41"/>
        <v>0</v>
      </c>
      <c r="I806" s="22"/>
      <c r="J806" s="22"/>
      <c r="K806" s="22"/>
      <c r="L806" s="22"/>
      <c r="M806" s="22"/>
    </row>
    <row r="807" spans="1:13" x14ac:dyDescent="0.25">
      <c r="A807" s="5" t="s">
        <v>233</v>
      </c>
      <c r="B807" s="16">
        <v>50215020</v>
      </c>
      <c r="C807" s="19">
        <v>26719272.379999999</v>
      </c>
      <c r="D807" s="19">
        <v>26719272.379999999</v>
      </c>
      <c r="E807" s="19">
        <f>7607372.38+19111900</f>
        <v>26719272.379999999</v>
      </c>
      <c r="F807" s="19">
        <f t="shared" si="40"/>
        <v>0</v>
      </c>
      <c r="G807" s="19">
        <f t="shared" si="41"/>
        <v>0</v>
      </c>
    </row>
    <row r="808" spans="1:13" ht="13.5" customHeight="1" x14ac:dyDescent="0.25">
      <c r="B808" s="16"/>
    </row>
    <row r="809" spans="1:13" s="17" customFormat="1" x14ac:dyDescent="0.25">
      <c r="A809" s="17" t="s">
        <v>228</v>
      </c>
      <c r="B809" s="15">
        <v>300</v>
      </c>
      <c r="C809" s="20">
        <v>111685977.09999999</v>
      </c>
      <c r="D809" s="20">
        <v>111685977.09999999</v>
      </c>
      <c r="E809" s="20">
        <f>SUM(E811:E931)</f>
        <v>66070137.850000001</v>
      </c>
      <c r="F809" s="20">
        <f t="shared" ref="F809:F909" si="42">C809-D809</f>
        <v>0</v>
      </c>
      <c r="G809" s="20">
        <f t="shared" ref="G809:G909" si="43">D809-E809</f>
        <v>45615839.249999993</v>
      </c>
      <c r="I809" s="22"/>
      <c r="J809" s="22"/>
      <c r="K809" s="22"/>
      <c r="L809" s="22"/>
      <c r="M809" s="22"/>
    </row>
    <row r="810" spans="1:13" s="17" customFormat="1" x14ac:dyDescent="0.25">
      <c r="A810" s="17" t="s">
        <v>754</v>
      </c>
      <c r="B810" s="15"/>
      <c r="C810" s="37"/>
      <c r="D810" s="37"/>
      <c r="E810" s="37"/>
      <c r="F810" s="37"/>
      <c r="G810" s="37"/>
      <c r="I810" s="22"/>
      <c r="J810" s="22"/>
      <c r="K810" s="22"/>
      <c r="L810" s="22"/>
      <c r="M810" s="22"/>
    </row>
    <row r="811" spans="1:13" x14ac:dyDescent="0.25">
      <c r="A811" s="5" t="s">
        <v>309</v>
      </c>
      <c r="B811" s="16">
        <v>10701010</v>
      </c>
      <c r="C811" s="19">
        <v>1300000</v>
      </c>
      <c r="D811" s="19">
        <v>1300000</v>
      </c>
      <c r="E811" s="19">
        <v>1300000</v>
      </c>
      <c r="F811" s="19">
        <f>C811-D811</f>
        <v>0</v>
      </c>
      <c r="G811" s="19">
        <f>D811-E811</f>
        <v>0</v>
      </c>
    </row>
    <row r="812" spans="1:13" x14ac:dyDescent="0.25">
      <c r="A812" s="5" t="s">
        <v>310</v>
      </c>
      <c r="B812" s="16" t="s">
        <v>8</v>
      </c>
    </row>
    <row r="813" spans="1:13" x14ac:dyDescent="0.25">
      <c r="A813" s="5" t="s">
        <v>309</v>
      </c>
      <c r="B813" s="16">
        <v>10701010</v>
      </c>
      <c r="C813" s="19">
        <v>3000000</v>
      </c>
      <c r="D813" s="19">
        <v>3000000</v>
      </c>
      <c r="E813" s="19">
        <v>3000000</v>
      </c>
      <c r="F813" s="19">
        <f>C813-D813</f>
        <v>0</v>
      </c>
      <c r="G813" s="19">
        <f>D813-E813</f>
        <v>0</v>
      </c>
    </row>
    <row r="814" spans="1:13" x14ac:dyDescent="0.25">
      <c r="A814" s="5" t="s">
        <v>311</v>
      </c>
      <c r="B814" s="16" t="s">
        <v>8</v>
      </c>
    </row>
    <row r="815" spans="1:13" x14ac:dyDescent="0.25">
      <c r="A815" s="5" t="s">
        <v>312</v>
      </c>
      <c r="B815" s="16">
        <v>10701010</v>
      </c>
      <c r="C815" s="19">
        <v>2300000</v>
      </c>
      <c r="D815" s="19">
        <v>2300000</v>
      </c>
      <c r="E815" s="19">
        <v>2300000</v>
      </c>
      <c r="F815" s="19">
        <f>C815-D815</f>
        <v>0</v>
      </c>
      <c r="G815" s="19">
        <f>D815-E815</f>
        <v>0</v>
      </c>
    </row>
    <row r="816" spans="1:13" x14ac:dyDescent="0.25">
      <c r="A816" s="5" t="s">
        <v>313</v>
      </c>
      <c r="B816" s="16" t="s">
        <v>8</v>
      </c>
    </row>
    <row r="817" spans="1:13" x14ac:dyDescent="0.25">
      <c r="A817" s="5" t="s">
        <v>314</v>
      </c>
      <c r="B817" s="16">
        <v>10701010</v>
      </c>
      <c r="C817" s="19">
        <v>3000000</v>
      </c>
      <c r="D817" s="19">
        <v>3000000</v>
      </c>
      <c r="E817" s="19">
        <v>0</v>
      </c>
      <c r="F817" s="19">
        <f>C817-D817</f>
        <v>0</v>
      </c>
      <c r="G817" s="19">
        <f>D817-E817</f>
        <v>3000000</v>
      </c>
    </row>
    <row r="818" spans="1:13" x14ac:dyDescent="0.25">
      <c r="A818" s="5" t="s">
        <v>315</v>
      </c>
      <c r="B818" s="16" t="s">
        <v>8</v>
      </c>
    </row>
    <row r="819" spans="1:13" x14ac:dyDescent="0.25">
      <c r="A819" s="5" t="s">
        <v>316</v>
      </c>
      <c r="B819" s="16">
        <v>10701010</v>
      </c>
      <c r="C819" s="19">
        <v>3000000</v>
      </c>
      <c r="D819" s="19">
        <v>3000000</v>
      </c>
      <c r="E819" s="19">
        <v>3000000</v>
      </c>
      <c r="F819" s="19">
        <f>C819-D819</f>
        <v>0</v>
      </c>
      <c r="G819" s="19">
        <f>D819-E819</f>
        <v>0</v>
      </c>
    </row>
    <row r="820" spans="1:13" x14ac:dyDescent="0.25">
      <c r="A820" s="5" t="s">
        <v>317</v>
      </c>
      <c r="B820" s="16" t="s">
        <v>8</v>
      </c>
    </row>
    <row r="821" spans="1:13" s="17" customFormat="1" x14ac:dyDescent="0.25">
      <c r="B821" s="15"/>
      <c r="C821" s="37"/>
      <c r="D821" s="37"/>
      <c r="E821" s="37"/>
      <c r="F821" s="37"/>
      <c r="G821" s="37"/>
      <c r="I821" s="22"/>
      <c r="J821" s="22"/>
      <c r="K821" s="22"/>
      <c r="L821" s="22"/>
      <c r="M821" s="22"/>
    </row>
    <row r="822" spans="1:13" x14ac:dyDescent="0.25">
      <c r="A822" s="17" t="s">
        <v>759</v>
      </c>
    </row>
    <row r="823" spans="1:13" x14ac:dyDescent="0.25">
      <c r="A823" s="5" t="s">
        <v>307</v>
      </c>
      <c r="B823" s="16">
        <v>10702990</v>
      </c>
      <c r="C823" s="19">
        <v>2150000</v>
      </c>
      <c r="D823" s="19">
        <v>2150000</v>
      </c>
      <c r="E823" s="19">
        <v>961657</v>
      </c>
      <c r="F823" s="19">
        <f>C823-D823</f>
        <v>0</v>
      </c>
      <c r="G823" s="19">
        <f>D823-E823</f>
        <v>1188343</v>
      </c>
    </row>
    <row r="824" spans="1:13" x14ac:dyDescent="0.25">
      <c r="A824" s="5" t="s">
        <v>308</v>
      </c>
      <c r="B824" s="16" t="s">
        <v>8</v>
      </c>
    </row>
    <row r="825" spans="1:13" x14ac:dyDescent="0.25">
      <c r="B825" s="16"/>
    </row>
    <row r="826" spans="1:13" s="17" customFormat="1" x14ac:dyDescent="0.25">
      <c r="A826" s="17" t="s">
        <v>760</v>
      </c>
      <c r="B826" s="15"/>
      <c r="C826" s="37"/>
      <c r="D826" s="37"/>
      <c r="E826" s="37"/>
      <c r="F826" s="37"/>
      <c r="G826" s="37"/>
      <c r="I826" s="22"/>
      <c r="J826" s="22"/>
      <c r="K826" s="22"/>
      <c r="L826" s="22"/>
      <c r="M826" s="22"/>
    </row>
    <row r="827" spans="1:13" x14ac:dyDescent="0.25">
      <c r="A827" s="5" t="s">
        <v>255</v>
      </c>
      <c r="B827" s="16">
        <v>10703010</v>
      </c>
      <c r="C827" s="19">
        <v>1486992.37</v>
      </c>
      <c r="D827" s="19">
        <v>1486992.37</v>
      </c>
      <c r="E827" s="19">
        <v>478473</v>
      </c>
      <c r="F827" s="19">
        <f>C827-D827</f>
        <v>0</v>
      </c>
      <c r="G827" s="19">
        <f>D827-E827</f>
        <v>1008519.3700000001</v>
      </c>
    </row>
    <row r="828" spans="1:13" x14ac:dyDescent="0.25">
      <c r="A828" s="5" t="s">
        <v>256</v>
      </c>
      <c r="B828" s="16" t="s">
        <v>8</v>
      </c>
    </row>
    <row r="829" spans="1:13" x14ac:dyDescent="0.25">
      <c r="A829" s="5" t="s">
        <v>257</v>
      </c>
      <c r="B829" s="16">
        <v>10703010</v>
      </c>
      <c r="C829" s="19">
        <v>3000000</v>
      </c>
      <c r="D829" s="19">
        <v>3000000</v>
      </c>
      <c r="E829" s="19">
        <v>2528173.25</v>
      </c>
      <c r="F829" s="19">
        <f>C829-D829</f>
        <v>0</v>
      </c>
      <c r="G829" s="19">
        <f>D829-E829</f>
        <v>471826.75</v>
      </c>
    </row>
    <row r="830" spans="1:13" x14ac:dyDescent="0.25">
      <c r="A830" s="5" t="s">
        <v>258</v>
      </c>
      <c r="B830" s="16" t="s">
        <v>8</v>
      </c>
    </row>
    <row r="831" spans="1:13" x14ac:dyDescent="0.25">
      <c r="A831" s="5" t="s">
        <v>259</v>
      </c>
      <c r="B831" s="16">
        <v>10703010</v>
      </c>
      <c r="C831" s="19">
        <v>2833114.38</v>
      </c>
      <c r="D831" s="19">
        <v>2833114.38</v>
      </c>
      <c r="E831" s="19">
        <v>1099809.55</v>
      </c>
      <c r="F831" s="19">
        <f>C831-D831</f>
        <v>0</v>
      </c>
      <c r="G831" s="19">
        <f>D831-E831</f>
        <v>1733304.8299999998</v>
      </c>
    </row>
    <row r="832" spans="1:13" x14ac:dyDescent="0.25">
      <c r="A832" s="5" t="s">
        <v>260</v>
      </c>
      <c r="B832" s="16" t="s">
        <v>8</v>
      </c>
    </row>
    <row r="833" spans="1:7" x14ac:dyDescent="0.25">
      <c r="B833" s="16"/>
    </row>
    <row r="834" spans="1:7" x14ac:dyDescent="0.25">
      <c r="A834" s="17" t="s">
        <v>755</v>
      </c>
      <c r="B834" s="16"/>
    </row>
    <row r="835" spans="1:7" x14ac:dyDescent="0.25">
      <c r="A835" s="5" t="s">
        <v>129</v>
      </c>
      <c r="B835" s="16">
        <v>10703040</v>
      </c>
      <c r="C835" s="19">
        <v>5000000</v>
      </c>
      <c r="D835" s="19">
        <v>5000000</v>
      </c>
      <c r="E835" s="19">
        <v>0</v>
      </c>
      <c r="F835" s="19">
        <f>C835-D835</f>
        <v>0</v>
      </c>
      <c r="G835" s="19">
        <f>D835-E835</f>
        <v>5000000</v>
      </c>
    </row>
    <row r="836" spans="1:7" x14ac:dyDescent="0.25">
      <c r="A836" s="5" t="s">
        <v>292</v>
      </c>
      <c r="B836" s="16" t="s">
        <v>8</v>
      </c>
    </row>
    <row r="837" spans="1:7" x14ac:dyDescent="0.25">
      <c r="A837" s="5" t="s">
        <v>129</v>
      </c>
      <c r="B837" s="16">
        <v>10703040</v>
      </c>
      <c r="C837" s="19">
        <v>3800000</v>
      </c>
      <c r="D837" s="19">
        <v>3800000</v>
      </c>
      <c r="E837" s="19">
        <v>0</v>
      </c>
      <c r="F837" s="19">
        <f>C837-D837</f>
        <v>0</v>
      </c>
      <c r="G837" s="19">
        <f>D837-E837</f>
        <v>3800000</v>
      </c>
    </row>
    <row r="838" spans="1:7" x14ac:dyDescent="0.25">
      <c r="A838" s="5" t="s">
        <v>293</v>
      </c>
      <c r="B838" s="16" t="s">
        <v>8</v>
      </c>
    </row>
    <row r="839" spans="1:7" x14ac:dyDescent="0.25">
      <c r="A839" s="5" t="s">
        <v>129</v>
      </c>
      <c r="B839" s="16">
        <v>10703040</v>
      </c>
      <c r="C839" s="19">
        <v>3000000</v>
      </c>
      <c r="D839" s="19">
        <v>3000000</v>
      </c>
      <c r="E839" s="19">
        <v>51205.16</v>
      </c>
      <c r="F839" s="19">
        <f>C839-D839</f>
        <v>0</v>
      </c>
      <c r="G839" s="19">
        <f>D839-E839</f>
        <v>2948794.84</v>
      </c>
    </row>
    <row r="840" spans="1:7" x14ac:dyDescent="0.25">
      <c r="A840" s="5" t="s">
        <v>294</v>
      </c>
      <c r="B840" s="16" t="s">
        <v>8</v>
      </c>
    </row>
    <row r="841" spans="1:7" x14ac:dyDescent="0.25">
      <c r="A841" s="5" t="s">
        <v>129</v>
      </c>
      <c r="B841" s="16">
        <v>10703040</v>
      </c>
      <c r="C841" s="19">
        <v>3000000</v>
      </c>
      <c r="D841" s="19">
        <v>3000000</v>
      </c>
      <c r="E841" s="19">
        <v>0</v>
      </c>
      <c r="F841" s="19">
        <f>C841-D841</f>
        <v>0</v>
      </c>
      <c r="G841" s="19">
        <f>D841-E841</f>
        <v>3000000</v>
      </c>
    </row>
    <row r="842" spans="1:7" x14ac:dyDescent="0.25">
      <c r="A842" s="5" t="s">
        <v>295</v>
      </c>
      <c r="B842" s="16" t="s">
        <v>8</v>
      </c>
    </row>
    <row r="843" spans="1:7" x14ac:dyDescent="0.25">
      <c r="A843" s="5" t="s">
        <v>298</v>
      </c>
      <c r="B843" s="16">
        <v>10703040</v>
      </c>
      <c r="C843" s="19">
        <v>3000000</v>
      </c>
      <c r="D843" s="19">
        <v>3000000</v>
      </c>
      <c r="E843" s="19">
        <v>0</v>
      </c>
      <c r="F843" s="19">
        <f>C843-D843</f>
        <v>0</v>
      </c>
      <c r="G843" s="19">
        <f>D843-E843</f>
        <v>3000000</v>
      </c>
    </row>
    <row r="844" spans="1:7" x14ac:dyDescent="0.25">
      <c r="A844" s="5" t="s">
        <v>299</v>
      </c>
      <c r="B844" s="16" t="s">
        <v>8</v>
      </c>
    </row>
    <row r="845" spans="1:7" x14ac:dyDescent="0.25">
      <c r="A845" s="5" t="s">
        <v>130</v>
      </c>
      <c r="B845" s="16">
        <v>10703040</v>
      </c>
      <c r="C845" s="19">
        <v>3000000</v>
      </c>
      <c r="D845" s="19">
        <v>3000000</v>
      </c>
      <c r="E845" s="19">
        <v>47686.16</v>
      </c>
      <c r="F845" s="19">
        <f>C845-D845</f>
        <v>0</v>
      </c>
      <c r="G845" s="19">
        <f>D845-E845</f>
        <v>2952313.84</v>
      </c>
    </row>
    <row r="846" spans="1:7" x14ac:dyDescent="0.25">
      <c r="A846" s="5" t="s">
        <v>300</v>
      </c>
      <c r="B846" s="16" t="s">
        <v>8</v>
      </c>
    </row>
    <row r="847" spans="1:7" x14ac:dyDescent="0.25">
      <c r="A847" s="5" t="s">
        <v>305</v>
      </c>
      <c r="B847" s="16">
        <v>10703040</v>
      </c>
      <c r="C847" s="19">
        <v>1627500</v>
      </c>
      <c r="D847" s="19">
        <v>1627500</v>
      </c>
      <c r="E847" s="19">
        <f>271087+1166857.13</f>
        <v>1437944.13</v>
      </c>
      <c r="F847" s="19">
        <f t="shared" ref="F847:G849" si="44">C847-D847</f>
        <v>0</v>
      </c>
      <c r="G847" s="19">
        <f t="shared" si="44"/>
        <v>189555.87000000011</v>
      </c>
    </row>
    <row r="848" spans="1:7" x14ac:dyDescent="0.25">
      <c r="A848" s="5" t="s">
        <v>306</v>
      </c>
      <c r="B848" s="16">
        <v>10703040</v>
      </c>
      <c r="C848" s="19">
        <v>489400</v>
      </c>
      <c r="D848" s="19">
        <v>489400</v>
      </c>
      <c r="E848" s="19">
        <v>200042.16</v>
      </c>
      <c r="F848" s="19">
        <f t="shared" si="44"/>
        <v>0</v>
      </c>
      <c r="G848" s="19">
        <f t="shared" si="44"/>
        <v>289357.83999999997</v>
      </c>
    </row>
    <row r="849" spans="1:13" x14ac:dyDescent="0.25">
      <c r="A849" s="5" t="s">
        <v>318</v>
      </c>
      <c r="B849" s="16">
        <v>10703040</v>
      </c>
      <c r="C849" s="19">
        <v>1500000</v>
      </c>
      <c r="D849" s="19">
        <v>1500000</v>
      </c>
      <c r="E849" s="19">
        <v>795692.94</v>
      </c>
      <c r="F849" s="19">
        <f t="shared" si="44"/>
        <v>0</v>
      </c>
      <c r="G849" s="19">
        <f t="shared" si="44"/>
        <v>704307.06</v>
      </c>
    </row>
    <row r="850" spans="1:13" x14ac:dyDescent="0.25">
      <c r="A850" s="5" t="s">
        <v>319</v>
      </c>
      <c r="B850" s="16" t="s">
        <v>8</v>
      </c>
    </row>
    <row r="851" spans="1:13" x14ac:dyDescent="0.25">
      <c r="A851" s="5" t="s">
        <v>320</v>
      </c>
      <c r="B851" s="16">
        <v>10703040</v>
      </c>
      <c r="C851" s="19">
        <v>5000000</v>
      </c>
      <c r="D851" s="19">
        <v>5000000</v>
      </c>
      <c r="E851" s="19">
        <v>4994004</v>
      </c>
      <c r="F851" s="19">
        <f>C851-D851</f>
        <v>0</v>
      </c>
      <c r="G851" s="19">
        <f>D851-E851</f>
        <v>5996</v>
      </c>
    </row>
    <row r="852" spans="1:13" x14ac:dyDescent="0.25">
      <c r="B852" s="16"/>
    </row>
    <row r="853" spans="1:13" x14ac:dyDescent="0.25">
      <c r="A853" s="17" t="s">
        <v>758</v>
      </c>
      <c r="B853" s="16"/>
    </row>
    <row r="854" spans="1:13" x14ac:dyDescent="0.25">
      <c r="A854" s="5" t="s">
        <v>301</v>
      </c>
      <c r="B854" s="16">
        <v>10703090</v>
      </c>
      <c r="C854" s="19">
        <v>5000000</v>
      </c>
      <c r="D854" s="19">
        <v>5000000</v>
      </c>
      <c r="E854" s="19">
        <v>5000000</v>
      </c>
      <c r="F854" s="19">
        <f>C854-D854</f>
        <v>0</v>
      </c>
      <c r="G854" s="19">
        <f>D854-E854</f>
        <v>0</v>
      </c>
    </row>
    <row r="855" spans="1:13" s="17" customFormat="1" x14ac:dyDescent="0.25">
      <c r="B855" s="15"/>
      <c r="C855" s="37"/>
      <c r="D855" s="37"/>
      <c r="E855" s="37"/>
      <c r="F855" s="37"/>
      <c r="G855" s="37"/>
      <c r="I855" s="22"/>
      <c r="J855" s="22"/>
      <c r="K855" s="22"/>
      <c r="L855" s="22"/>
      <c r="M855" s="22"/>
    </row>
    <row r="856" spans="1:13" x14ac:dyDescent="0.25">
      <c r="A856" s="17" t="s">
        <v>757</v>
      </c>
      <c r="B856" s="16"/>
    </row>
    <row r="857" spans="1:13" x14ac:dyDescent="0.25">
      <c r="A857" s="5" t="s">
        <v>249</v>
      </c>
      <c r="B857" s="16">
        <v>10704010</v>
      </c>
      <c r="C857" s="19">
        <v>66304.34</v>
      </c>
      <c r="D857" s="19">
        <v>66304.34</v>
      </c>
      <c r="E857" s="19">
        <v>0</v>
      </c>
      <c r="F857" s="19">
        <f t="shared" si="42"/>
        <v>0</v>
      </c>
      <c r="G857" s="19">
        <f t="shared" si="43"/>
        <v>66304.34</v>
      </c>
    </row>
    <row r="858" spans="1:13" x14ac:dyDescent="0.25">
      <c r="A858" s="5" t="s">
        <v>265</v>
      </c>
      <c r="B858" s="16">
        <v>10704010</v>
      </c>
      <c r="C858" s="19">
        <v>220000</v>
      </c>
      <c r="D858" s="19">
        <v>220000</v>
      </c>
      <c r="E858" s="19">
        <v>212545.22</v>
      </c>
      <c r="F858" s="19">
        <f>C858-D858</f>
        <v>0</v>
      </c>
      <c r="G858" s="19">
        <f>D858-E858</f>
        <v>7454.7799999999988</v>
      </c>
    </row>
    <row r="859" spans="1:13" x14ac:dyDescent="0.25">
      <c r="A859" s="5" t="s">
        <v>266</v>
      </c>
      <c r="B859" s="16">
        <v>10704010</v>
      </c>
      <c r="C859" s="19">
        <v>1150000</v>
      </c>
      <c r="D859" s="19">
        <v>1150000</v>
      </c>
      <c r="E859" s="19">
        <v>365954</v>
      </c>
      <c r="F859" s="19">
        <f>C859-D859</f>
        <v>0</v>
      </c>
      <c r="G859" s="19">
        <f>D859-E859</f>
        <v>784046</v>
      </c>
    </row>
    <row r="860" spans="1:13" x14ac:dyDescent="0.25">
      <c r="A860" s="5" t="s">
        <v>267</v>
      </c>
      <c r="B860" s="16" t="s">
        <v>8</v>
      </c>
    </row>
    <row r="861" spans="1:13" x14ac:dyDescent="0.25">
      <c r="A861" s="5" t="s">
        <v>268</v>
      </c>
      <c r="B861" s="16">
        <v>10704010</v>
      </c>
      <c r="C861" s="19">
        <v>500000</v>
      </c>
      <c r="D861" s="19">
        <v>500000</v>
      </c>
      <c r="E861" s="19">
        <v>500000</v>
      </c>
      <c r="F861" s="19">
        <f>C861-D861</f>
        <v>0</v>
      </c>
      <c r="G861" s="19">
        <f>D861-E861</f>
        <v>0</v>
      </c>
    </row>
    <row r="862" spans="1:13" x14ac:dyDescent="0.25">
      <c r="A862" s="5" t="s">
        <v>269</v>
      </c>
      <c r="B862" s="16" t="s">
        <v>8</v>
      </c>
    </row>
    <row r="863" spans="1:13" x14ac:dyDescent="0.25">
      <c r="A863" s="5" t="s">
        <v>270</v>
      </c>
      <c r="B863" s="16">
        <v>10704010</v>
      </c>
      <c r="C863" s="19">
        <v>500000</v>
      </c>
      <c r="D863" s="19">
        <v>500000</v>
      </c>
      <c r="E863" s="19">
        <v>500000</v>
      </c>
      <c r="F863" s="19">
        <f>C863-D863</f>
        <v>0</v>
      </c>
      <c r="G863" s="19">
        <f>D863-E863</f>
        <v>0</v>
      </c>
    </row>
    <row r="864" spans="1:13" x14ac:dyDescent="0.25">
      <c r="A864" s="5" t="s">
        <v>269</v>
      </c>
      <c r="B864" s="16" t="s">
        <v>8</v>
      </c>
    </row>
    <row r="865" spans="1:7" x14ac:dyDescent="0.25">
      <c r="A865" s="5" t="s">
        <v>271</v>
      </c>
      <c r="B865" s="16">
        <v>10704010</v>
      </c>
      <c r="C865" s="19">
        <v>500000</v>
      </c>
      <c r="D865" s="19">
        <v>500000</v>
      </c>
      <c r="E865" s="19">
        <v>500000</v>
      </c>
      <c r="F865" s="19">
        <f>C865-D865</f>
        <v>0</v>
      </c>
      <c r="G865" s="19">
        <f>D865-E865</f>
        <v>0</v>
      </c>
    </row>
    <row r="866" spans="1:7" x14ac:dyDescent="0.25">
      <c r="A866" s="5" t="s">
        <v>269</v>
      </c>
      <c r="B866" s="16" t="s">
        <v>8</v>
      </c>
    </row>
    <row r="867" spans="1:7" x14ac:dyDescent="0.25">
      <c r="A867" s="5" t="s">
        <v>272</v>
      </c>
      <c r="B867" s="16">
        <v>10704010</v>
      </c>
      <c r="C867" s="19">
        <v>500000</v>
      </c>
      <c r="D867" s="19">
        <v>500000</v>
      </c>
      <c r="E867" s="19">
        <v>500000</v>
      </c>
      <c r="F867" s="19">
        <f>C867-D867</f>
        <v>0</v>
      </c>
      <c r="G867" s="19">
        <f>D867-E867</f>
        <v>0</v>
      </c>
    </row>
    <row r="868" spans="1:7" x14ac:dyDescent="0.25">
      <c r="A868" s="5" t="s">
        <v>269</v>
      </c>
      <c r="B868" s="16" t="s">
        <v>8</v>
      </c>
    </row>
    <row r="869" spans="1:7" x14ac:dyDescent="0.25">
      <c r="A869" s="5" t="s">
        <v>273</v>
      </c>
      <c r="B869" s="16">
        <v>10704010</v>
      </c>
      <c r="C869" s="19">
        <v>500000</v>
      </c>
      <c r="D869" s="19">
        <v>500000</v>
      </c>
      <c r="E869" s="19">
        <v>500000</v>
      </c>
      <c r="F869" s="19">
        <f>C869-D869</f>
        <v>0</v>
      </c>
      <c r="G869" s="19">
        <f>D869-E869</f>
        <v>0</v>
      </c>
    </row>
    <row r="870" spans="1:7" x14ac:dyDescent="0.25">
      <c r="A870" s="5" t="s">
        <v>269</v>
      </c>
      <c r="B870" s="16" t="s">
        <v>8</v>
      </c>
    </row>
    <row r="871" spans="1:7" x14ac:dyDescent="0.25">
      <c r="A871" s="5" t="s">
        <v>274</v>
      </c>
      <c r="B871" s="16">
        <v>10704010</v>
      </c>
      <c r="C871" s="19">
        <v>4000000</v>
      </c>
      <c r="D871" s="19">
        <v>4000000</v>
      </c>
      <c r="E871" s="19">
        <v>2792420.72</v>
      </c>
      <c r="F871" s="19">
        <f t="shared" ref="F871:G874" si="45">C871-D871</f>
        <v>0</v>
      </c>
      <c r="G871" s="19">
        <f t="shared" si="45"/>
        <v>1207579.2799999998</v>
      </c>
    </row>
    <row r="872" spans="1:7" x14ac:dyDescent="0.25">
      <c r="A872" s="5" t="s">
        <v>275</v>
      </c>
      <c r="B872" s="16">
        <v>10704010</v>
      </c>
      <c r="C872" s="19">
        <v>5000000</v>
      </c>
      <c r="D872" s="19">
        <v>5000000</v>
      </c>
      <c r="E872" s="19">
        <v>4840974.51</v>
      </c>
      <c r="F872" s="19">
        <f t="shared" si="45"/>
        <v>0</v>
      </c>
      <c r="G872" s="19">
        <f t="shared" si="45"/>
        <v>159025.49000000022</v>
      </c>
    </row>
    <row r="873" spans="1:7" x14ac:dyDescent="0.25">
      <c r="A873" s="5" t="s">
        <v>276</v>
      </c>
      <c r="B873" s="16">
        <v>10704010</v>
      </c>
      <c r="C873" s="19">
        <v>3000000</v>
      </c>
      <c r="D873" s="19">
        <v>3000000</v>
      </c>
      <c r="E873" s="19">
        <v>2815165.03</v>
      </c>
      <c r="F873" s="19">
        <f t="shared" si="45"/>
        <v>0</v>
      </c>
      <c r="G873" s="19">
        <f t="shared" si="45"/>
        <v>184834.9700000002</v>
      </c>
    </row>
    <row r="874" spans="1:7" x14ac:dyDescent="0.25">
      <c r="A874" s="5" t="s">
        <v>277</v>
      </c>
      <c r="B874" s="16">
        <v>10704010</v>
      </c>
      <c r="C874" s="19">
        <v>3000000</v>
      </c>
      <c r="D874" s="19">
        <v>3000000</v>
      </c>
      <c r="E874" s="19">
        <v>2857200.87</v>
      </c>
      <c r="F874" s="19">
        <f t="shared" si="45"/>
        <v>0</v>
      </c>
      <c r="G874" s="19">
        <f t="shared" si="45"/>
        <v>142799.12999999989</v>
      </c>
    </row>
    <row r="875" spans="1:7" x14ac:dyDescent="0.25">
      <c r="A875" s="5" t="s">
        <v>278</v>
      </c>
      <c r="B875" s="16" t="s">
        <v>8</v>
      </c>
    </row>
    <row r="876" spans="1:7" x14ac:dyDescent="0.25">
      <c r="A876" s="5" t="s">
        <v>279</v>
      </c>
      <c r="B876" s="16">
        <v>10704010</v>
      </c>
      <c r="C876" s="19">
        <v>3000000</v>
      </c>
      <c r="D876" s="19">
        <v>3000000</v>
      </c>
      <c r="E876" s="19">
        <f>19794.49+2783675.25</f>
        <v>2803469.74</v>
      </c>
      <c r="F876" s="19">
        <f>C876-D876</f>
        <v>0</v>
      </c>
      <c r="G876" s="19">
        <f>D876-E876</f>
        <v>196530.25999999978</v>
      </c>
    </row>
    <row r="877" spans="1:7" x14ac:dyDescent="0.25">
      <c r="A877" s="5" t="s">
        <v>278</v>
      </c>
      <c r="B877" s="16" t="s">
        <v>8</v>
      </c>
    </row>
    <row r="878" spans="1:7" x14ac:dyDescent="0.25">
      <c r="A878" s="5" t="s">
        <v>254</v>
      </c>
      <c r="B878" s="16">
        <v>10704010</v>
      </c>
      <c r="C878" s="19">
        <v>2500000</v>
      </c>
      <c r="D878" s="19">
        <v>2500000</v>
      </c>
      <c r="E878" s="19">
        <v>0</v>
      </c>
      <c r="F878" s="19">
        <f>C878-D878</f>
        <v>0</v>
      </c>
      <c r="G878" s="19">
        <f>D878-E878</f>
        <v>2500000</v>
      </c>
    </row>
    <row r="879" spans="1:7" x14ac:dyDescent="0.25">
      <c r="A879" s="5" t="s">
        <v>285</v>
      </c>
      <c r="B879" s="16">
        <v>10704010</v>
      </c>
      <c r="C879" s="19">
        <v>600000</v>
      </c>
      <c r="D879" s="19">
        <v>600000</v>
      </c>
      <c r="E879" s="19">
        <v>0</v>
      </c>
      <c r="F879" s="19">
        <f>C879-D879</f>
        <v>0</v>
      </c>
      <c r="G879" s="19">
        <f>D879-E879</f>
        <v>600000</v>
      </c>
    </row>
    <row r="880" spans="1:7" x14ac:dyDescent="0.25">
      <c r="A880" s="5" t="s">
        <v>286</v>
      </c>
      <c r="B880" s="16" t="s">
        <v>8</v>
      </c>
    </row>
    <row r="881" spans="1:7" x14ac:dyDescent="0.25">
      <c r="A881" s="5" t="s">
        <v>287</v>
      </c>
      <c r="B881" s="16" t="s">
        <v>8</v>
      </c>
    </row>
    <row r="882" spans="1:7" x14ac:dyDescent="0.25">
      <c r="A882" s="5" t="s">
        <v>285</v>
      </c>
      <c r="B882" s="16">
        <v>10704010</v>
      </c>
      <c r="C882" s="19">
        <v>600000</v>
      </c>
      <c r="D882" s="19">
        <v>600000</v>
      </c>
      <c r="E882" s="19">
        <v>600000</v>
      </c>
      <c r="F882" s="19">
        <f>C882-D882</f>
        <v>0</v>
      </c>
      <c r="G882" s="19">
        <f>D882-E882</f>
        <v>0</v>
      </c>
    </row>
    <row r="883" spans="1:7" x14ac:dyDescent="0.25">
      <c r="A883" s="5" t="s">
        <v>288</v>
      </c>
      <c r="B883" s="16" t="s">
        <v>8</v>
      </c>
    </row>
    <row r="884" spans="1:7" x14ac:dyDescent="0.25">
      <c r="A884" s="5" t="s">
        <v>289</v>
      </c>
      <c r="B884" s="16">
        <v>10704010</v>
      </c>
      <c r="C884" s="19">
        <v>62666.01</v>
      </c>
      <c r="D884" s="19">
        <v>62666.01</v>
      </c>
      <c r="E884" s="19">
        <v>25406.87</v>
      </c>
      <c r="F884" s="19">
        <f>C884-D884</f>
        <v>0</v>
      </c>
      <c r="G884" s="19">
        <f>D884-E884</f>
        <v>37259.14</v>
      </c>
    </row>
    <row r="885" spans="1:7" x14ac:dyDescent="0.25">
      <c r="A885" s="5" t="s">
        <v>290</v>
      </c>
      <c r="B885" s="16" t="s">
        <v>8</v>
      </c>
    </row>
    <row r="886" spans="1:7" x14ac:dyDescent="0.25">
      <c r="A886" s="5" t="s">
        <v>289</v>
      </c>
      <c r="B886" s="16">
        <v>10704010</v>
      </c>
      <c r="C886" s="19">
        <v>2500000</v>
      </c>
      <c r="D886" s="19">
        <v>2500000</v>
      </c>
      <c r="E886" s="19">
        <v>1421215</v>
      </c>
      <c r="F886" s="19">
        <f>C886-D886</f>
        <v>0</v>
      </c>
      <c r="G886" s="19">
        <f>D886-E886</f>
        <v>1078785</v>
      </c>
    </row>
    <row r="887" spans="1:7" x14ac:dyDescent="0.25">
      <c r="A887" s="5" t="s">
        <v>291</v>
      </c>
      <c r="B887" s="16" t="s">
        <v>8</v>
      </c>
    </row>
    <row r="888" spans="1:7" x14ac:dyDescent="0.25">
      <c r="A888" s="5" t="s">
        <v>296</v>
      </c>
      <c r="B888" s="16">
        <v>10704010</v>
      </c>
      <c r="C888" s="19">
        <v>5000000</v>
      </c>
      <c r="D888" s="19">
        <v>5000000</v>
      </c>
      <c r="E888" s="19">
        <v>1146432.2</v>
      </c>
      <c r="F888" s="19">
        <f>C888-D888</f>
        <v>0</v>
      </c>
      <c r="G888" s="19">
        <f>D888-E888</f>
        <v>3853567.8</v>
      </c>
    </row>
    <row r="889" spans="1:7" x14ac:dyDescent="0.25">
      <c r="A889" s="5" t="s">
        <v>297</v>
      </c>
      <c r="B889" s="16" t="s">
        <v>8</v>
      </c>
    </row>
    <row r="890" spans="1:7" x14ac:dyDescent="0.25">
      <c r="A890" s="5" t="s">
        <v>302</v>
      </c>
      <c r="B890" s="16">
        <v>10704010</v>
      </c>
      <c r="C890" s="19">
        <v>5000000</v>
      </c>
      <c r="D890" s="19">
        <v>5000000</v>
      </c>
      <c r="E890" s="19">
        <v>5000000</v>
      </c>
      <c r="F890" s="19">
        <f>C890-D890</f>
        <v>0</v>
      </c>
      <c r="G890" s="19">
        <f>D890-E890</f>
        <v>0</v>
      </c>
    </row>
    <row r="891" spans="1:7" x14ac:dyDescent="0.25">
      <c r="A891" s="5" t="s">
        <v>303</v>
      </c>
      <c r="B891" s="16">
        <v>10704010</v>
      </c>
      <c r="C891" s="19">
        <v>3000000</v>
      </c>
      <c r="D891" s="19">
        <v>3000000</v>
      </c>
      <c r="E891" s="19">
        <v>0</v>
      </c>
      <c r="F891" s="19">
        <f>C891-D891</f>
        <v>0</v>
      </c>
      <c r="G891" s="19">
        <f>D891-E891</f>
        <v>3000000</v>
      </c>
    </row>
    <row r="892" spans="1:7" x14ac:dyDescent="0.25">
      <c r="A892" s="5" t="s">
        <v>304</v>
      </c>
      <c r="B892" s="16" t="s">
        <v>8</v>
      </c>
    </row>
    <row r="893" spans="1:7" x14ac:dyDescent="0.25">
      <c r="A893" s="5" t="s">
        <v>281</v>
      </c>
      <c r="B893" s="16">
        <v>10704010</v>
      </c>
      <c r="C893" s="19">
        <v>1000000</v>
      </c>
      <c r="D893" s="19">
        <v>1000000</v>
      </c>
      <c r="E893" s="19">
        <v>750887.45</v>
      </c>
      <c r="F893" s="19">
        <f>C893-D893</f>
        <v>0</v>
      </c>
      <c r="G893" s="19">
        <f>D893-E893</f>
        <v>249112.55000000005</v>
      </c>
    </row>
    <row r="894" spans="1:7" x14ac:dyDescent="0.25">
      <c r="A894" s="5" t="s">
        <v>282</v>
      </c>
      <c r="B894" s="16" t="s">
        <v>8</v>
      </c>
    </row>
    <row r="895" spans="1:7" x14ac:dyDescent="0.25">
      <c r="B895" s="16"/>
    </row>
    <row r="896" spans="1:7" x14ac:dyDescent="0.25">
      <c r="A896" s="17" t="s">
        <v>756</v>
      </c>
      <c r="B896" s="16"/>
    </row>
    <row r="897" spans="1:7" x14ac:dyDescent="0.25">
      <c r="A897" s="5" t="s">
        <v>280</v>
      </c>
      <c r="B897" s="16">
        <v>10704030</v>
      </c>
      <c r="C897" s="19">
        <v>1500000</v>
      </c>
      <c r="D897" s="19">
        <v>1500000</v>
      </c>
      <c r="E897" s="19">
        <v>1458583.46</v>
      </c>
      <c r="F897" s="19">
        <f>C897-D897</f>
        <v>0</v>
      </c>
      <c r="G897" s="19">
        <f>D897-E897</f>
        <v>41416.540000000037</v>
      </c>
    </row>
    <row r="898" spans="1:7" x14ac:dyDescent="0.25">
      <c r="B898" s="16"/>
    </row>
    <row r="899" spans="1:7" x14ac:dyDescent="0.25">
      <c r="A899" s="17" t="s">
        <v>762</v>
      </c>
      <c r="B899" s="16"/>
    </row>
    <row r="900" spans="1:7" x14ac:dyDescent="0.25">
      <c r="A900" s="5" t="s">
        <v>321</v>
      </c>
      <c r="B900" s="16">
        <v>10704040</v>
      </c>
      <c r="C900" s="19">
        <v>3000000</v>
      </c>
      <c r="D900" s="19">
        <v>3000000</v>
      </c>
      <c r="E900" s="19">
        <v>3000000</v>
      </c>
      <c r="F900" s="19">
        <f>C900-D900</f>
        <v>0</v>
      </c>
      <c r="G900" s="19">
        <f>D900-E900</f>
        <v>0</v>
      </c>
    </row>
    <row r="901" spans="1:7" x14ac:dyDescent="0.25">
      <c r="B901" s="16"/>
    </row>
    <row r="902" spans="1:7" x14ac:dyDescent="0.25">
      <c r="A902" s="17" t="s">
        <v>761</v>
      </c>
      <c r="B902" s="16"/>
    </row>
    <row r="903" spans="1:7" x14ac:dyDescent="0.25">
      <c r="A903" s="5" t="s">
        <v>250</v>
      </c>
      <c r="B903" s="16">
        <v>10704990</v>
      </c>
      <c r="C903" s="19">
        <v>1000000</v>
      </c>
      <c r="D903" s="19">
        <v>1000000</v>
      </c>
      <c r="E903" s="19">
        <v>927459.1</v>
      </c>
      <c r="F903" s="19">
        <f t="shared" si="42"/>
        <v>0</v>
      </c>
      <c r="G903" s="19">
        <f t="shared" si="43"/>
        <v>72540.900000000023</v>
      </c>
    </row>
    <row r="904" spans="1:7" x14ac:dyDescent="0.25">
      <c r="A904" s="5" t="s">
        <v>251</v>
      </c>
      <c r="B904" s="16" t="s">
        <v>8</v>
      </c>
    </row>
    <row r="905" spans="1:7" x14ac:dyDescent="0.25">
      <c r="A905" s="5" t="s">
        <v>252</v>
      </c>
      <c r="B905" s="16">
        <v>10704990</v>
      </c>
      <c r="C905" s="19">
        <v>2000000</v>
      </c>
      <c r="D905" s="19">
        <v>2000000</v>
      </c>
      <c r="E905" s="19">
        <v>1611103.37</v>
      </c>
      <c r="F905" s="19">
        <f t="shared" si="42"/>
        <v>0</v>
      </c>
      <c r="G905" s="19">
        <f t="shared" si="43"/>
        <v>388896.62999999989</v>
      </c>
    </row>
    <row r="906" spans="1:7" x14ac:dyDescent="0.25">
      <c r="A906" s="5" t="s">
        <v>253</v>
      </c>
      <c r="B906" s="16" t="s">
        <v>8</v>
      </c>
    </row>
    <row r="907" spans="1:7" x14ac:dyDescent="0.25">
      <c r="A907" s="5" t="s">
        <v>261</v>
      </c>
      <c r="B907" s="16">
        <v>10704990</v>
      </c>
      <c r="C907" s="19">
        <v>850000</v>
      </c>
      <c r="D907" s="19">
        <v>850000</v>
      </c>
      <c r="E907" s="19">
        <v>434755.5</v>
      </c>
      <c r="F907" s="19">
        <f t="shared" si="42"/>
        <v>0</v>
      </c>
      <c r="G907" s="19">
        <f t="shared" si="43"/>
        <v>415244.5</v>
      </c>
    </row>
    <row r="908" spans="1:7" x14ac:dyDescent="0.25">
      <c r="A908" s="5" t="s">
        <v>262</v>
      </c>
      <c r="B908" s="16" t="s">
        <v>8</v>
      </c>
    </row>
    <row r="909" spans="1:7" x14ac:dyDescent="0.25">
      <c r="A909" s="5" t="s">
        <v>263</v>
      </c>
      <c r="B909" s="16">
        <v>10704990</v>
      </c>
      <c r="C909" s="19">
        <v>850000</v>
      </c>
      <c r="D909" s="19">
        <v>850000</v>
      </c>
      <c r="E909" s="19">
        <v>582727.46</v>
      </c>
      <c r="F909" s="19">
        <f t="shared" si="42"/>
        <v>0</v>
      </c>
      <c r="G909" s="19">
        <f t="shared" si="43"/>
        <v>267272.54000000004</v>
      </c>
    </row>
    <row r="910" spans="1:7" x14ac:dyDescent="0.25">
      <c r="A910" s="5" t="s">
        <v>264</v>
      </c>
      <c r="B910" s="16" t="s">
        <v>8</v>
      </c>
    </row>
    <row r="911" spans="1:7" x14ac:dyDescent="0.25">
      <c r="A911" s="5" t="s">
        <v>283</v>
      </c>
      <c r="B911" s="16">
        <v>10704990</v>
      </c>
      <c r="C911" s="19">
        <v>1800000</v>
      </c>
      <c r="D911" s="19">
        <v>1800000</v>
      </c>
      <c r="E911" s="19">
        <v>1042990</v>
      </c>
      <c r="F911" s="19">
        <f t="shared" ref="F911:F943" si="46">C911-D911</f>
        <v>0</v>
      </c>
      <c r="G911" s="19">
        <f t="shared" ref="G911:G943" si="47">D911-E911</f>
        <v>757010</v>
      </c>
    </row>
    <row r="912" spans="1:7" x14ac:dyDescent="0.25">
      <c r="A912" s="5" t="s">
        <v>284</v>
      </c>
      <c r="B912" s="16" t="s">
        <v>8</v>
      </c>
    </row>
    <row r="914" spans="1:13" x14ac:dyDescent="0.25">
      <c r="A914" s="17" t="s">
        <v>753</v>
      </c>
      <c r="B914" s="16"/>
    </row>
    <row r="915" spans="1:13" s="17" customFormat="1" x14ac:dyDescent="0.25">
      <c r="A915" s="17" t="s">
        <v>639</v>
      </c>
      <c r="B915" s="15"/>
      <c r="C915" s="22"/>
      <c r="D915" s="22"/>
      <c r="E915" s="22"/>
      <c r="F915" s="22"/>
      <c r="G915" s="22"/>
      <c r="I915" s="22"/>
      <c r="J915" s="22"/>
      <c r="K915" s="22"/>
      <c r="L915" s="22"/>
      <c r="M915" s="22"/>
    </row>
    <row r="916" spans="1:13" x14ac:dyDescent="0.25">
      <c r="A916" s="5" t="s">
        <v>234</v>
      </c>
      <c r="B916" s="16">
        <v>10799990</v>
      </c>
      <c r="C916" s="19">
        <v>125000</v>
      </c>
      <c r="D916" s="19">
        <v>125000</v>
      </c>
      <c r="E916" s="19">
        <v>105385</v>
      </c>
      <c r="F916" s="19">
        <f t="shared" ref="F916:F931" si="48">C916-D916</f>
        <v>0</v>
      </c>
      <c r="G916" s="19">
        <f t="shared" ref="G916:G931" si="49">D916-E916</f>
        <v>19615</v>
      </c>
    </row>
    <row r="917" spans="1:13" x14ac:dyDescent="0.25">
      <c r="A917" s="5" t="s">
        <v>235</v>
      </c>
      <c r="B917" s="16">
        <v>10799990</v>
      </c>
      <c r="C917" s="19">
        <v>125000</v>
      </c>
      <c r="D917" s="19">
        <v>125000</v>
      </c>
      <c r="E917" s="19">
        <v>105385</v>
      </c>
      <c r="F917" s="19">
        <f t="shared" si="48"/>
        <v>0</v>
      </c>
      <c r="G917" s="19">
        <f t="shared" si="49"/>
        <v>19615</v>
      </c>
    </row>
    <row r="918" spans="1:13" x14ac:dyDescent="0.25">
      <c r="A918" s="5" t="s">
        <v>236</v>
      </c>
      <c r="B918" s="16">
        <v>10799990</v>
      </c>
      <c r="C918" s="19">
        <v>125000</v>
      </c>
      <c r="D918" s="19">
        <v>125000</v>
      </c>
      <c r="E918" s="19">
        <v>105385</v>
      </c>
      <c r="F918" s="19">
        <f t="shared" si="48"/>
        <v>0</v>
      </c>
      <c r="G918" s="19">
        <f t="shared" si="49"/>
        <v>19615</v>
      </c>
    </row>
    <row r="919" spans="1:13" x14ac:dyDescent="0.25">
      <c r="A919" s="5" t="s">
        <v>237</v>
      </c>
      <c r="B919" s="16">
        <v>10799990</v>
      </c>
      <c r="C919" s="19">
        <v>125000</v>
      </c>
      <c r="D919" s="19">
        <v>125000</v>
      </c>
      <c r="E919" s="19">
        <v>105385</v>
      </c>
      <c r="F919" s="19">
        <f t="shared" si="48"/>
        <v>0</v>
      </c>
      <c r="G919" s="19">
        <f t="shared" si="49"/>
        <v>19615</v>
      </c>
    </row>
    <row r="920" spans="1:13" x14ac:dyDescent="0.25">
      <c r="A920" s="5" t="s">
        <v>238</v>
      </c>
      <c r="B920" s="16">
        <v>10799990</v>
      </c>
      <c r="C920" s="19">
        <v>125000</v>
      </c>
      <c r="D920" s="19">
        <v>125000</v>
      </c>
      <c r="E920" s="19">
        <v>105385</v>
      </c>
      <c r="F920" s="19">
        <f t="shared" si="48"/>
        <v>0</v>
      </c>
      <c r="G920" s="19">
        <f t="shared" si="49"/>
        <v>19615</v>
      </c>
    </row>
    <row r="921" spans="1:13" x14ac:dyDescent="0.25">
      <c r="A921" s="5" t="s">
        <v>239</v>
      </c>
      <c r="B921" s="16">
        <v>10799990</v>
      </c>
      <c r="C921" s="19">
        <v>125000</v>
      </c>
      <c r="D921" s="19">
        <v>125000</v>
      </c>
      <c r="E921" s="19">
        <v>105385</v>
      </c>
      <c r="F921" s="19">
        <f t="shared" si="48"/>
        <v>0</v>
      </c>
      <c r="G921" s="19">
        <f t="shared" si="49"/>
        <v>19615</v>
      </c>
    </row>
    <row r="922" spans="1:13" x14ac:dyDescent="0.25">
      <c r="A922" s="5" t="s">
        <v>240</v>
      </c>
      <c r="B922" s="16">
        <v>10799990</v>
      </c>
      <c r="C922" s="19">
        <v>125000</v>
      </c>
      <c r="D922" s="19">
        <v>125000</v>
      </c>
      <c r="E922" s="19">
        <v>105385</v>
      </c>
      <c r="F922" s="19">
        <f t="shared" si="48"/>
        <v>0</v>
      </c>
      <c r="G922" s="19">
        <f t="shared" si="49"/>
        <v>19615</v>
      </c>
    </row>
    <row r="923" spans="1:13" x14ac:dyDescent="0.25">
      <c r="A923" s="5" t="s">
        <v>241</v>
      </c>
      <c r="B923" s="16">
        <v>10799990</v>
      </c>
      <c r="C923" s="19">
        <v>125000</v>
      </c>
      <c r="D923" s="19">
        <v>125000</v>
      </c>
      <c r="E923" s="19">
        <v>105385</v>
      </c>
      <c r="F923" s="19">
        <f t="shared" si="48"/>
        <v>0</v>
      </c>
      <c r="G923" s="19">
        <f t="shared" si="49"/>
        <v>19615</v>
      </c>
    </row>
    <row r="924" spans="1:13" x14ac:dyDescent="0.25">
      <c r="A924" s="5" t="s">
        <v>654</v>
      </c>
      <c r="B924" s="16">
        <v>10799990</v>
      </c>
      <c r="C924" s="19">
        <v>125000</v>
      </c>
      <c r="D924" s="19">
        <v>125000</v>
      </c>
      <c r="E924" s="19">
        <v>105385</v>
      </c>
      <c r="F924" s="19">
        <f t="shared" si="48"/>
        <v>0</v>
      </c>
      <c r="G924" s="19">
        <f t="shared" si="49"/>
        <v>19615</v>
      </c>
    </row>
    <row r="925" spans="1:13" x14ac:dyDescent="0.25">
      <c r="A925" s="5" t="s">
        <v>242</v>
      </c>
      <c r="B925" s="16">
        <v>10799990</v>
      </c>
      <c r="C925" s="19">
        <v>125000</v>
      </c>
      <c r="D925" s="19">
        <v>125000</v>
      </c>
      <c r="E925" s="19">
        <v>105385</v>
      </c>
      <c r="F925" s="19">
        <f t="shared" si="48"/>
        <v>0</v>
      </c>
      <c r="G925" s="19">
        <f t="shared" si="49"/>
        <v>19615</v>
      </c>
    </row>
    <row r="926" spans="1:13" x14ac:dyDescent="0.25">
      <c r="A926" s="5" t="s">
        <v>243</v>
      </c>
      <c r="B926" s="16">
        <v>10799990</v>
      </c>
      <c r="C926" s="19">
        <v>125000</v>
      </c>
      <c r="D926" s="19">
        <v>125000</v>
      </c>
      <c r="E926" s="19">
        <v>105385</v>
      </c>
      <c r="F926" s="19">
        <f t="shared" si="48"/>
        <v>0</v>
      </c>
      <c r="G926" s="19">
        <f t="shared" si="49"/>
        <v>19615</v>
      </c>
    </row>
    <row r="927" spans="1:13" x14ac:dyDescent="0.25">
      <c r="A927" s="5" t="s">
        <v>244</v>
      </c>
      <c r="B927" s="16">
        <v>10799990</v>
      </c>
      <c r="C927" s="19">
        <v>125000</v>
      </c>
      <c r="D927" s="19">
        <v>125000</v>
      </c>
      <c r="E927" s="19">
        <v>105385</v>
      </c>
      <c r="F927" s="19">
        <f t="shared" si="48"/>
        <v>0</v>
      </c>
      <c r="G927" s="19">
        <f t="shared" si="49"/>
        <v>19615</v>
      </c>
    </row>
    <row r="928" spans="1:13" x14ac:dyDescent="0.25">
      <c r="A928" s="5" t="s">
        <v>245</v>
      </c>
      <c r="B928" s="16">
        <v>10799990</v>
      </c>
      <c r="C928" s="19">
        <v>125000</v>
      </c>
      <c r="D928" s="19">
        <v>125000</v>
      </c>
      <c r="E928" s="19">
        <v>105385</v>
      </c>
      <c r="F928" s="19">
        <f t="shared" si="48"/>
        <v>0</v>
      </c>
      <c r="G928" s="19">
        <f t="shared" si="49"/>
        <v>19615</v>
      </c>
    </row>
    <row r="929" spans="1:13" x14ac:dyDescent="0.25">
      <c r="A929" s="5" t="s">
        <v>246</v>
      </c>
      <c r="B929" s="16">
        <v>10799990</v>
      </c>
      <c r="C929" s="19">
        <v>125000</v>
      </c>
      <c r="D929" s="19">
        <v>125000</v>
      </c>
      <c r="E929" s="19">
        <v>105385</v>
      </c>
      <c r="F929" s="19">
        <f t="shared" si="48"/>
        <v>0</v>
      </c>
      <c r="G929" s="19">
        <f t="shared" si="49"/>
        <v>19615</v>
      </c>
    </row>
    <row r="930" spans="1:13" x14ac:dyDescent="0.25">
      <c r="A930" s="5" t="s">
        <v>247</v>
      </c>
      <c r="B930" s="16">
        <v>10799990</v>
      </c>
      <c r="C930" s="19">
        <v>125000</v>
      </c>
      <c r="D930" s="19">
        <v>125000</v>
      </c>
      <c r="E930" s="19">
        <v>105385</v>
      </c>
      <c r="F930" s="19">
        <f t="shared" si="48"/>
        <v>0</v>
      </c>
      <c r="G930" s="19">
        <f t="shared" si="49"/>
        <v>19615</v>
      </c>
    </row>
    <row r="931" spans="1:13" x14ac:dyDescent="0.25">
      <c r="A931" s="5" t="s">
        <v>248</v>
      </c>
      <c r="B931" s="16">
        <v>10799990</v>
      </c>
      <c r="C931" s="19">
        <v>125000</v>
      </c>
      <c r="D931" s="19">
        <v>125000</v>
      </c>
      <c r="E931" s="19">
        <v>105385</v>
      </c>
      <c r="F931" s="19">
        <f t="shared" si="48"/>
        <v>0</v>
      </c>
      <c r="G931" s="19">
        <f t="shared" si="49"/>
        <v>19615</v>
      </c>
    </row>
    <row r="932" spans="1:13" x14ac:dyDescent="0.25">
      <c r="B932" s="16"/>
    </row>
    <row r="933" spans="1:13" s="17" customFormat="1" x14ac:dyDescent="0.25">
      <c r="A933" s="17" t="s">
        <v>322</v>
      </c>
      <c r="B933" s="15" t="s">
        <v>8</v>
      </c>
      <c r="C933" s="20">
        <f>SUM(C934:C936)</f>
        <v>480991567.5</v>
      </c>
      <c r="D933" s="20">
        <f t="shared" ref="D933:G933" si="50">SUM(D934:D936)</f>
        <v>463450684.5</v>
      </c>
      <c r="E933" s="20">
        <f t="shared" si="50"/>
        <v>460574047.75</v>
      </c>
      <c r="F933" s="20">
        <f t="shared" si="50"/>
        <v>17540883</v>
      </c>
      <c r="G933" s="20">
        <f t="shared" si="50"/>
        <v>2876636.7500000196</v>
      </c>
      <c r="I933" s="22"/>
      <c r="J933" s="22"/>
      <c r="K933" s="22"/>
      <c r="L933" s="22"/>
      <c r="M933" s="22"/>
    </row>
    <row r="934" spans="1:13" x14ac:dyDescent="0.25">
      <c r="A934" s="5" t="s">
        <v>14</v>
      </c>
      <c r="B934" s="16" t="s">
        <v>8</v>
      </c>
      <c r="C934" s="19">
        <v>192094049.84</v>
      </c>
      <c r="D934" s="19">
        <v>192094049.84</v>
      </c>
      <c r="E934" s="19">
        <v>191850927.75999999</v>
      </c>
      <c r="F934" s="19">
        <f t="shared" si="46"/>
        <v>0</v>
      </c>
      <c r="G934" s="19">
        <f t="shared" si="47"/>
        <v>243122.08000001311</v>
      </c>
    </row>
    <row r="935" spans="1:13" x14ac:dyDescent="0.25">
      <c r="A935" s="5" t="s">
        <v>15</v>
      </c>
      <c r="B935" s="16" t="s">
        <v>8</v>
      </c>
      <c r="C935" s="19">
        <f>+C962+C1071+C1115+C1171+C1217+C1261</f>
        <v>282247517.66000003</v>
      </c>
      <c r="D935" s="19">
        <f t="shared" ref="D935:G935" si="51">+D962+D1071+D1115+D1171+D1217+D1261</f>
        <v>264706634.66</v>
      </c>
      <c r="E935" s="19">
        <f t="shared" si="51"/>
        <v>264215469.99000001</v>
      </c>
      <c r="F935" s="19">
        <f t="shared" si="51"/>
        <v>17540883</v>
      </c>
      <c r="G935" s="19">
        <f t="shared" si="51"/>
        <v>491164.67000000644</v>
      </c>
    </row>
    <row r="936" spans="1:13" x14ac:dyDescent="0.25">
      <c r="A936" s="5" t="s">
        <v>323</v>
      </c>
      <c r="B936" s="16" t="s">
        <v>8</v>
      </c>
      <c r="C936" s="19">
        <v>6650000</v>
      </c>
      <c r="D936" s="19">
        <v>6650000</v>
      </c>
      <c r="E936" s="19">
        <v>4507650</v>
      </c>
      <c r="F936" s="19">
        <f t="shared" si="46"/>
        <v>0</v>
      </c>
      <c r="G936" s="19">
        <f t="shared" si="47"/>
        <v>2142350</v>
      </c>
    </row>
    <row r="937" spans="1:13" x14ac:dyDescent="0.25">
      <c r="B937" s="16"/>
    </row>
    <row r="938" spans="1:13" x14ac:dyDescent="0.25">
      <c r="A938" s="17" t="s">
        <v>324</v>
      </c>
      <c r="B938" s="15">
        <v>4411</v>
      </c>
      <c r="C938" s="20">
        <v>28578925.789999999</v>
      </c>
      <c r="D938" s="20">
        <v>28578925.789999999</v>
      </c>
      <c r="E938" s="20">
        <v>28573925.789999999</v>
      </c>
      <c r="F938" s="20">
        <f t="shared" si="46"/>
        <v>0</v>
      </c>
      <c r="G938" s="20">
        <f t="shared" si="47"/>
        <v>5000</v>
      </c>
    </row>
    <row r="939" spans="1:13" s="17" customFormat="1" x14ac:dyDescent="0.25">
      <c r="A939" s="17" t="s">
        <v>19</v>
      </c>
      <c r="B939" s="15">
        <v>100</v>
      </c>
      <c r="C939" s="21">
        <v>18241434.289999999</v>
      </c>
      <c r="D939" s="21">
        <v>18241434.289999999</v>
      </c>
      <c r="E939" s="21">
        <v>18241434.289999999</v>
      </c>
      <c r="F939" s="21">
        <f t="shared" si="46"/>
        <v>0</v>
      </c>
      <c r="G939" s="21">
        <f t="shared" si="47"/>
        <v>0</v>
      </c>
      <c r="I939" s="22"/>
      <c r="J939" s="22"/>
      <c r="K939" s="22"/>
      <c r="L939" s="22"/>
      <c r="M939" s="22"/>
    </row>
    <row r="940" spans="1:13" x14ac:dyDescent="0.25">
      <c r="A940" s="5" t="s">
        <v>20</v>
      </c>
      <c r="B940" s="16">
        <v>50101010</v>
      </c>
      <c r="C940" s="19">
        <v>11165523.359999999</v>
      </c>
      <c r="D940" s="19">
        <v>11165523.359999999</v>
      </c>
      <c r="E940" s="19">
        <v>11165523.359999999</v>
      </c>
      <c r="F940" s="19">
        <f t="shared" si="46"/>
        <v>0</v>
      </c>
      <c r="G940" s="19">
        <f t="shared" si="47"/>
        <v>0</v>
      </c>
    </row>
    <row r="941" spans="1:13" x14ac:dyDescent="0.25">
      <c r="A941" s="5" t="s">
        <v>22</v>
      </c>
      <c r="B941" s="16">
        <v>50102010</v>
      </c>
      <c r="C941" s="19">
        <v>623733.32999999996</v>
      </c>
      <c r="D941" s="19">
        <v>623733.32999999996</v>
      </c>
      <c r="E941" s="19">
        <v>623733.32999999996</v>
      </c>
      <c r="F941" s="19">
        <f t="shared" si="46"/>
        <v>0</v>
      </c>
      <c r="G941" s="19">
        <f t="shared" si="47"/>
        <v>0</v>
      </c>
    </row>
    <row r="942" spans="1:13" x14ac:dyDescent="0.25">
      <c r="A942" s="5" t="s">
        <v>23</v>
      </c>
      <c r="B942" s="16">
        <v>50102020</v>
      </c>
      <c r="C942" s="19">
        <v>102000</v>
      </c>
      <c r="D942" s="19">
        <v>102000</v>
      </c>
      <c r="E942" s="19">
        <v>102000</v>
      </c>
      <c r="F942" s="19">
        <f t="shared" si="46"/>
        <v>0</v>
      </c>
      <c r="G942" s="19">
        <f t="shared" si="47"/>
        <v>0</v>
      </c>
    </row>
    <row r="943" spans="1:13" x14ac:dyDescent="0.25">
      <c r="A943" s="5" t="s">
        <v>24</v>
      </c>
      <c r="B943" s="16">
        <v>50102040</v>
      </c>
      <c r="C943" s="19">
        <v>156000</v>
      </c>
      <c r="D943" s="19">
        <v>156000</v>
      </c>
      <c r="E943" s="19">
        <v>156000</v>
      </c>
      <c r="F943" s="19">
        <f t="shared" si="46"/>
        <v>0</v>
      </c>
      <c r="G943" s="19">
        <f t="shared" si="47"/>
        <v>0</v>
      </c>
    </row>
    <row r="944" spans="1:13" x14ac:dyDescent="0.25">
      <c r="A944" s="5" t="s">
        <v>325</v>
      </c>
      <c r="B944" s="16">
        <v>50102050</v>
      </c>
      <c r="C944" s="19">
        <v>217950</v>
      </c>
      <c r="D944" s="19">
        <v>217950</v>
      </c>
      <c r="E944" s="19">
        <v>217950</v>
      </c>
      <c r="F944" s="19">
        <f t="shared" ref="F944:F999" si="52">C944-D944</f>
        <v>0</v>
      </c>
      <c r="G944" s="19">
        <f t="shared" ref="G944:G999" si="53">D944-E944</f>
        <v>0</v>
      </c>
    </row>
    <row r="945" spans="1:7" x14ac:dyDescent="0.25">
      <c r="A945" s="5" t="s">
        <v>326</v>
      </c>
      <c r="B945" s="16">
        <v>50102050</v>
      </c>
      <c r="C945" s="19">
        <v>1200</v>
      </c>
      <c r="D945" s="19">
        <v>1200</v>
      </c>
      <c r="E945" s="19">
        <v>1200</v>
      </c>
      <c r="F945" s="19">
        <f t="shared" si="52"/>
        <v>0</v>
      </c>
      <c r="G945" s="19">
        <f t="shared" si="53"/>
        <v>0</v>
      </c>
    </row>
    <row r="946" spans="1:7" x14ac:dyDescent="0.25">
      <c r="A946" s="5" t="s">
        <v>327</v>
      </c>
      <c r="B946" s="16">
        <v>50102060</v>
      </c>
      <c r="C946" s="19">
        <v>29918.65</v>
      </c>
      <c r="D946" s="19">
        <v>29918.65</v>
      </c>
      <c r="E946" s="19">
        <v>29918.65</v>
      </c>
      <c r="F946" s="19">
        <f t="shared" si="52"/>
        <v>0</v>
      </c>
      <c r="G946" s="19">
        <f t="shared" si="53"/>
        <v>0</v>
      </c>
    </row>
    <row r="947" spans="1:7" x14ac:dyDescent="0.25">
      <c r="A947" s="5" t="s">
        <v>328</v>
      </c>
      <c r="B947" s="16">
        <v>50102060</v>
      </c>
      <c r="C947" s="19">
        <v>122.73</v>
      </c>
      <c r="D947" s="19">
        <v>122.73</v>
      </c>
      <c r="E947" s="19">
        <v>122.73</v>
      </c>
      <c r="F947" s="19">
        <f t="shared" si="52"/>
        <v>0</v>
      </c>
      <c r="G947" s="19">
        <f t="shared" si="53"/>
        <v>0</v>
      </c>
    </row>
    <row r="948" spans="1:7" x14ac:dyDescent="0.25">
      <c r="A948" s="5" t="s">
        <v>329</v>
      </c>
      <c r="B948" s="16">
        <v>50102110</v>
      </c>
      <c r="C948" s="19">
        <v>2167920.48</v>
      </c>
      <c r="D948" s="19">
        <v>2167920.48</v>
      </c>
      <c r="E948" s="19">
        <v>2167920.48</v>
      </c>
      <c r="F948" s="19">
        <f t="shared" si="52"/>
        <v>0</v>
      </c>
      <c r="G948" s="19">
        <f t="shared" si="53"/>
        <v>0</v>
      </c>
    </row>
    <row r="949" spans="1:7" x14ac:dyDescent="0.25">
      <c r="A949" s="5" t="s">
        <v>330</v>
      </c>
      <c r="B949" s="16">
        <v>50102110</v>
      </c>
      <c r="C949" s="19">
        <v>4989.75</v>
      </c>
      <c r="D949" s="19">
        <v>4989.75</v>
      </c>
      <c r="E949" s="19">
        <v>4989.75</v>
      </c>
      <c r="F949" s="19">
        <f t="shared" si="52"/>
        <v>0</v>
      </c>
      <c r="G949" s="19">
        <f t="shared" si="53"/>
        <v>0</v>
      </c>
    </row>
    <row r="950" spans="1:7" x14ac:dyDescent="0.25">
      <c r="A950" s="5" t="s">
        <v>148</v>
      </c>
      <c r="B950" s="16">
        <v>50102120</v>
      </c>
      <c r="C950" s="19">
        <v>45000</v>
      </c>
      <c r="D950" s="19">
        <v>45000</v>
      </c>
      <c r="E950" s="19">
        <v>45000</v>
      </c>
      <c r="F950" s="19">
        <f t="shared" si="52"/>
        <v>0</v>
      </c>
      <c r="G950" s="19">
        <f t="shared" si="53"/>
        <v>0</v>
      </c>
    </row>
    <row r="951" spans="1:7" x14ac:dyDescent="0.25">
      <c r="A951" s="5" t="s">
        <v>26</v>
      </c>
      <c r="B951" s="16">
        <v>50102140</v>
      </c>
      <c r="C951" s="19">
        <v>1861490</v>
      </c>
      <c r="D951" s="19">
        <v>1861490</v>
      </c>
      <c r="E951" s="19">
        <v>1861490</v>
      </c>
      <c r="F951" s="19">
        <f t="shared" si="52"/>
        <v>0</v>
      </c>
      <c r="G951" s="19">
        <f t="shared" si="53"/>
        <v>0</v>
      </c>
    </row>
    <row r="952" spans="1:7" x14ac:dyDescent="0.25">
      <c r="A952" s="5" t="s">
        <v>331</v>
      </c>
      <c r="B952" s="16">
        <v>50102140</v>
      </c>
      <c r="C952" s="19">
        <v>2994.53</v>
      </c>
      <c r="D952" s="19">
        <v>2994.53</v>
      </c>
      <c r="E952" s="19">
        <v>2994.53</v>
      </c>
      <c r="F952" s="19">
        <f t="shared" si="52"/>
        <v>0</v>
      </c>
      <c r="G952" s="19">
        <f t="shared" si="53"/>
        <v>0</v>
      </c>
    </row>
    <row r="953" spans="1:7" x14ac:dyDescent="0.25">
      <c r="A953" s="5" t="s">
        <v>27</v>
      </c>
      <c r="B953" s="16">
        <v>50102150</v>
      </c>
      <c r="C953" s="19">
        <v>130000</v>
      </c>
      <c r="D953" s="19">
        <v>130000</v>
      </c>
      <c r="E953" s="19">
        <v>130000</v>
      </c>
      <c r="F953" s="19">
        <f t="shared" si="52"/>
        <v>0</v>
      </c>
      <c r="G953" s="19">
        <f t="shared" si="53"/>
        <v>0</v>
      </c>
    </row>
    <row r="954" spans="1:7" x14ac:dyDescent="0.25">
      <c r="A954" s="5" t="s">
        <v>332</v>
      </c>
      <c r="B954" s="16">
        <v>50102150</v>
      </c>
      <c r="C954" s="19">
        <v>375</v>
      </c>
      <c r="D954" s="19">
        <v>375</v>
      </c>
      <c r="E954" s="19">
        <v>375</v>
      </c>
      <c r="F954" s="19">
        <f t="shared" si="52"/>
        <v>0</v>
      </c>
      <c r="G954" s="19">
        <f t="shared" si="53"/>
        <v>0</v>
      </c>
    </row>
    <row r="955" spans="1:7" x14ac:dyDescent="0.25">
      <c r="A955" s="5" t="s">
        <v>28</v>
      </c>
      <c r="B955" s="16">
        <v>50103010</v>
      </c>
      <c r="C955" s="19">
        <v>1340138.6299999999</v>
      </c>
      <c r="D955" s="19">
        <v>1340138.6299999999</v>
      </c>
      <c r="E955" s="19">
        <v>1340138.6299999999</v>
      </c>
      <c r="F955" s="19">
        <f t="shared" si="52"/>
        <v>0</v>
      </c>
      <c r="G955" s="19">
        <f t="shared" si="53"/>
        <v>0</v>
      </c>
    </row>
    <row r="956" spans="1:7" x14ac:dyDescent="0.25">
      <c r="A956" s="5" t="s">
        <v>29</v>
      </c>
      <c r="B956" s="16">
        <v>50103020</v>
      </c>
      <c r="C956" s="19">
        <v>31200</v>
      </c>
      <c r="D956" s="19">
        <v>31200</v>
      </c>
      <c r="E956" s="19">
        <v>31200</v>
      </c>
      <c r="F956" s="19">
        <f t="shared" si="52"/>
        <v>0</v>
      </c>
      <c r="G956" s="19">
        <f t="shared" si="53"/>
        <v>0</v>
      </c>
    </row>
    <row r="957" spans="1:7" x14ac:dyDescent="0.25">
      <c r="A957" s="5" t="s">
        <v>30</v>
      </c>
      <c r="B957" s="16">
        <v>50103030</v>
      </c>
      <c r="C957" s="19">
        <v>122547.65</v>
      </c>
      <c r="D957" s="19">
        <v>122547.65</v>
      </c>
      <c r="E957" s="19">
        <v>122547.65</v>
      </c>
      <c r="F957" s="19">
        <f t="shared" si="52"/>
        <v>0</v>
      </c>
      <c r="G957" s="19">
        <f t="shared" si="53"/>
        <v>0</v>
      </c>
    </row>
    <row r="958" spans="1:7" x14ac:dyDescent="0.25">
      <c r="A958" s="5" t="s">
        <v>31</v>
      </c>
      <c r="B958" s="16">
        <v>50103040</v>
      </c>
      <c r="C958" s="19">
        <v>31200</v>
      </c>
      <c r="D958" s="19">
        <v>31200</v>
      </c>
      <c r="E958" s="19">
        <v>31200</v>
      </c>
      <c r="F958" s="19">
        <f t="shared" si="52"/>
        <v>0</v>
      </c>
      <c r="G958" s="19">
        <f t="shared" si="53"/>
        <v>0</v>
      </c>
    </row>
    <row r="959" spans="1:7" x14ac:dyDescent="0.25">
      <c r="A959" s="5" t="s">
        <v>333</v>
      </c>
      <c r="B959" s="16">
        <v>50104030</v>
      </c>
      <c r="C959" s="19">
        <v>72130.179999999993</v>
      </c>
      <c r="D959" s="19">
        <v>72130.179999999993</v>
      </c>
      <c r="E959" s="19">
        <v>72130.179999999993</v>
      </c>
      <c r="F959" s="19">
        <f t="shared" si="52"/>
        <v>0</v>
      </c>
      <c r="G959" s="19">
        <f t="shared" si="53"/>
        <v>0</v>
      </c>
    </row>
    <row r="960" spans="1:7" x14ac:dyDescent="0.25">
      <c r="A960" s="5" t="s">
        <v>32</v>
      </c>
      <c r="B960" s="16">
        <v>50104990</v>
      </c>
      <c r="C960" s="19">
        <v>135000</v>
      </c>
      <c r="D960" s="19">
        <v>135000</v>
      </c>
      <c r="E960" s="19">
        <v>135000</v>
      </c>
      <c r="F960" s="19">
        <f t="shared" si="52"/>
        <v>0</v>
      </c>
      <c r="G960" s="19">
        <f t="shared" si="53"/>
        <v>0</v>
      </c>
    </row>
    <row r="961" spans="1:13" x14ac:dyDescent="0.25">
      <c r="B961" s="16"/>
    </row>
    <row r="962" spans="1:13" s="17" customFormat="1" x14ac:dyDescent="0.25">
      <c r="A962" s="17" t="s">
        <v>33</v>
      </c>
      <c r="B962" s="15">
        <v>200</v>
      </c>
      <c r="C962" s="20">
        <v>10337491.5</v>
      </c>
      <c r="D962" s="20">
        <v>10337491.5</v>
      </c>
      <c r="E962" s="20">
        <v>10332491.5</v>
      </c>
      <c r="F962" s="20">
        <f t="shared" si="52"/>
        <v>0</v>
      </c>
      <c r="G962" s="20">
        <f t="shared" si="53"/>
        <v>5000</v>
      </c>
      <c r="I962" s="22"/>
      <c r="J962" s="22"/>
      <c r="K962" s="22"/>
      <c r="L962" s="22"/>
      <c r="M962" s="22"/>
    </row>
    <row r="963" spans="1:13" x14ac:dyDescent="0.25">
      <c r="A963" s="5" t="s">
        <v>39</v>
      </c>
      <c r="B963" s="16">
        <v>50204010</v>
      </c>
      <c r="C963" s="19">
        <v>20000</v>
      </c>
      <c r="D963" s="19">
        <v>20000</v>
      </c>
      <c r="E963" s="19">
        <v>20000</v>
      </c>
      <c r="F963" s="19">
        <f t="shared" si="52"/>
        <v>0</v>
      </c>
      <c r="G963" s="19">
        <f t="shared" si="53"/>
        <v>0</v>
      </c>
    </row>
    <row r="964" spans="1:13" x14ac:dyDescent="0.25">
      <c r="A964" s="5" t="s">
        <v>41</v>
      </c>
      <c r="B964" s="16">
        <v>50205020</v>
      </c>
      <c r="C964" s="19">
        <v>84000</v>
      </c>
      <c r="D964" s="19">
        <v>84000</v>
      </c>
      <c r="E964" s="19">
        <v>84000</v>
      </c>
      <c r="F964" s="19">
        <f t="shared" si="52"/>
        <v>0</v>
      </c>
      <c r="G964" s="19">
        <f t="shared" si="53"/>
        <v>0</v>
      </c>
    </row>
    <row r="965" spans="1:13" x14ac:dyDescent="0.25">
      <c r="A965" s="5" t="s">
        <v>46</v>
      </c>
      <c r="B965" s="16">
        <v>50213050</v>
      </c>
      <c r="C965" s="19">
        <v>34838</v>
      </c>
      <c r="D965" s="19">
        <v>34838</v>
      </c>
      <c r="E965" s="19">
        <v>34838</v>
      </c>
      <c r="F965" s="19">
        <f t="shared" si="52"/>
        <v>0</v>
      </c>
      <c r="G965" s="19">
        <f t="shared" si="53"/>
        <v>0</v>
      </c>
    </row>
    <row r="966" spans="1:13" x14ac:dyDescent="0.25">
      <c r="A966" s="5" t="s">
        <v>54</v>
      </c>
      <c r="B966" s="16">
        <v>50299020</v>
      </c>
      <c r="C966" s="19">
        <v>4566.5</v>
      </c>
      <c r="D966" s="19">
        <v>4566.5</v>
      </c>
      <c r="E966" s="19">
        <v>4566.5</v>
      </c>
      <c r="F966" s="19">
        <f t="shared" si="52"/>
        <v>0</v>
      </c>
      <c r="G966" s="19">
        <f t="shared" si="53"/>
        <v>0</v>
      </c>
    </row>
    <row r="967" spans="1:13" x14ac:dyDescent="0.25">
      <c r="B967" s="16"/>
    </row>
    <row r="968" spans="1:13" s="17" customFormat="1" x14ac:dyDescent="0.25">
      <c r="A968" s="17" t="s">
        <v>334</v>
      </c>
      <c r="B968" s="15" t="s">
        <v>8</v>
      </c>
      <c r="C968" s="20">
        <v>849302</v>
      </c>
      <c r="D968" s="20">
        <v>849302</v>
      </c>
      <c r="E968" s="20">
        <v>849302</v>
      </c>
      <c r="F968" s="20">
        <f t="shared" si="52"/>
        <v>0</v>
      </c>
      <c r="G968" s="20">
        <f t="shared" si="53"/>
        <v>0</v>
      </c>
      <c r="I968" s="22"/>
      <c r="J968" s="22"/>
      <c r="K968" s="22"/>
      <c r="L968" s="22"/>
      <c r="M968" s="22"/>
    </row>
    <row r="969" spans="1:13" s="17" customFormat="1" x14ac:dyDescent="0.25">
      <c r="A969" s="17" t="s">
        <v>335</v>
      </c>
      <c r="B969" s="15" t="s">
        <v>8</v>
      </c>
      <c r="C969" s="22"/>
      <c r="D969" s="22"/>
      <c r="E969" s="22"/>
      <c r="F969" s="22"/>
      <c r="G969" s="22"/>
      <c r="I969" s="22"/>
      <c r="J969" s="22"/>
      <c r="K969" s="22"/>
      <c r="L969" s="22"/>
      <c r="M969" s="22"/>
    </row>
    <row r="970" spans="1:13" x14ac:dyDescent="0.25">
      <c r="A970" s="5" t="s">
        <v>336</v>
      </c>
      <c r="B970" s="16">
        <v>50201010</v>
      </c>
      <c r="C970" s="19">
        <v>28461</v>
      </c>
      <c r="D970" s="19">
        <v>28461</v>
      </c>
      <c r="E970" s="19">
        <v>28461</v>
      </c>
      <c r="F970" s="19">
        <f t="shared" si="52"/>
        <v>0</v>
      </c>
      <c r="G970" s="19">
        <f t="shared" si="53"/>
        <v>0</v>
      </c>
    </row>
    <row r="971" spans="1:13" x14ac:dyDescent="0.25">
      <c r="A971" s="5" t="s">
        <v>66</v>
      </c>
      <c r="B971" s="16">
        <v>50202010</v>
      </c>
      <c r="C971" s="19">
        <v>27229</v>
      </c>
      <c r="D971" s="19">
        <v>27229</v>
      </c>
      <c r="E971" s="19">
        <v>27229</v>
      </c>
      <c r="F971" s="19">
        <f t="shared" si="52"/>
        <v>0</v>
      </c>
      <c r="G971" s="19">
        <f t="shared" si="53"/>
        <v>0</v>
      </c>
    </row>
    <row r="972" spans="1:13" x14ac:dyDescent="0.25">
      <c r="A972" s="5" t="s">
        <v>67</v>
      </c>
      <c r="B972" s="16">
        <v>50203010</v>
      </c>
      <c r="C972" s="19">
        <v>27994</v>
      </c>
      <c r="D972" s="19">
        <v>27994</v>
      </c>
      <c r="E972" s="19">
        <v>27994</v>
      </c>
      <c r="F972" s="19">
        <f t="shared" si="52"/>
        <v>0</v>
      </c>
      <c r="G972" s="19">
        <f t="shared" si="53"/>
        <v>0</v>
      </c>
    </row>
    <row r="973" spans="1:13" x14ac:dyDescent="0.25">
      <c r="A973" s="5" t="s">
        <v>337</v>
      </c>
      <c r="B973" s="16">
        <v>50203070</v>
      </c>
      <c r="C973" s="19">
        <v>4890</v>
      </c>
      <c r="D973" s="19">
        <v>4890</v>
      </c>
      <c r="E973" s="19">
        <v>4890</v>
      </c>
      <c r="F973" s="19">
        <f t="shared" si="52"/>
        <v>0</v>
      </c>
      <c r="G973" s="19">
        <f t="shared" si="53"/>
        <v>0</v>
      </c>
    </row>
    <row r="974" spans="1:13" x14ac:dyDescent="0.25">
      <c r="A974" s="5" t="s">
        <v>338</v>
      </c>
      <c r="B974" s="16">
        <v>50203080</v>
      </c>
      <c r="C974" s="19">
        <v>114272</v>
      </c>
      <c r="D974" s="19">
        <v>114272</v>
      </c>
      <c r="E974" s="19">
        <v>114272</v>
      </c>
      <c r="F974" s="19">
        <f t="shared" si="52"/>
        <v>0</v>
      </c>
      <c r="G974" s="19">
        <f t="shared" si="53"/>
        <v>0</v>
      </c>
    </row>
    <row r="975" spans="1:13" x14ac:dyDescent="0.25">
      <c r="A975" s="5" t="s">
        <v>76</v>
      </c>
      <c r="B975" s="16">
        <v>50299020</v>
      </c>
      <c r="C975" s="19">
        <v>1250</v>
      </c>
      <c r="D975" s="19">
        <v>1250</v>
      </c>
      <c r="E975" s="19">
        <v>1250</v>
      </c>
      <c r="F975" s="19">
        <f t="shared" si="52"/>
        <v>0</v>
      </c>
      <c r="G975" s="19">
        <f t="shared" si="53"/>
        <v>0</v>
      </c>
    </row>
    <row r="976" spans="1:13" x14ac:dyDescent="0.25">
      <c r="A976" s="5" t="s">
        <v>72</v>
      </c>
      <c r="B976" s="16">
        <v>50299030</v>
      </c>
      <c r="C976" s="19">
        <v>59925</v>
      </c>
      <c r="D976" s="19">
        <v>59925</v>
      </c>
      <c r="E976" s="19">
        <v>59925</v>
      </c>
      <c r="F976" s="19">
        <f t="shared" si="52"/>
        <v>0</v>
      </c>
      <c r="G976" s="19">
        <f t="shared" si="53"/>
        <v>0</v>
      </c>
    </row>
    <row r="977" spans="1:13" x14ac:dyDescent="0.25">
      <c r="A977" s="5" t="s">
        <v>82</v>
      </c>
      <c r="B977" s="16">
        <v>50299990</v>
      </c>
      <c r="C977" s="19">
        <v>585281</v>
      </c>
      <c r="D977" s="19">
        <v>585281</v>
      </c>
      <c r="E977" s="19">
        <v>585281</v>
      </c>
      <c r="F977" s="19">
        <f t="shared" si="52"/>
        <v>0</v>
      </c>
      <c r="G977" s="19">
        <f t="shared" si="53"/>
        <v>0</v>
      </c>
    </row>
    <row r="978" spans="1:13" x14ac:dyDescent="0.25">
      <c r="B978" s="16"/>
    </row>
    <row r="979" spans="1:13" s="17" customFormat="1" x14ac:dyDescent="0.25">
      <c r="A979" s="17" t="s">
        <v>339</v>
      </c>
      <c r="B979" s="15" t="s">
        <v>8</v>
      </c>
      <c r="C979" s="20">
        <v>442050</v>
      </c>
      <c r="D979" s="20">
        <v>442050</v>
      </c>
      <c r="E979" s="20">
        <v>442050</v>
      </c>
      <c r="F979" s="20">
        <f t="shared" si="52"/>
        <v>0</v>
      </c>
      <c r="G979" s="20">
        <f t="shared" si="53"/>
        <v>0</v>
      </c>
      <c r="I979" s="22"/>
      <c r="J979" s="22"/>
      <c r="K979" s="22"/>
      <c r="L979" s="22"/>
      <c r="M979" s="22"/>
    </row>
    <row r="980" spans="1:13" x14ac:dyDescent="0.25">
      <c r="A980" s="5" t="s">
        <v>336</v>
      </c>
      <c r="B980" s="16">
        <v>50201010</v>
      </c>
      <c r="C980" s="19">
        <v>9948</v>
      </c>
      <c r="D980" s="19">
        <v>9948</v>
      </c>
      <c r="E980" s="19">
        <v>9948</v>
      </c>
      <c r="F980" s="19">
        <f t="shared" si="52"/>
        <v>0</v>
      </c>
      <c r="G980" s="19">
        <f t="shared" si="53"/>
        <v>0</v>
      </c>
    </row>
    <row r="981" spans="1:13" x14ac:dyDescent="0.25">
      <c r="A981" s="5" t="s">
        <v>66</v>
      </c>
      <c r="B981" s="16">
        <v>50202010</v>
      </c>
      <c r="C981" s="19">
        <v>25000</v>
      </c>
      <c r="D981" s="19">
        <v>25000</v>
      </c>
      <c r="E981" s="19">
        <v>25000</v>
      </c>
      <c r="F981" s="19">
        <f t="shared" si="52"/>
        <v>0</v>
      </c>
      <c r="G981" s="19">
        <f t="shared" si="53"/>
        <v>0</v>
      </c>
    </row>
    <row r="982" spans="1:13" x14ac:dyDescent="0.25">
      <c r="A982" s="5" t="s">
        <v>67</v>
      </c>
      <c r="B982" s="16">
        <v>50203010</v>
      </c>
      <c r="C982" s="19">
        <v>53000</v>
      </c>
      <c r="D982" s="19">
        <v>53000</v>
      </c>
      <c r="E982" s="19">
        <v>53000</v>
      </c>
      <c r="F982" s="19">
        <f t="shared" si="52"/>
        <v>0</v>
      </c>
      <c r="G982" s="19">
        <f t="shared" si="53"/>
        <v>0</v>
      </c>
    </row>
    <row r="983" spans="1:13" x14ac:dyDescent="0.25">
      <c r="A983" s="5" t="s">
        <v>338</v>
      </c>
      <c r="B983" s="16">
        <v>50203080</v>
      </c>
      <c r="C983" s="19">
        <v>88432</v>
      </c>
      <c r="D983" s="19">
        <v>88432</v>
      </c>
      <c r="E983" s="19">
        <v>88432</v>
      </c>
      <c r="F983" s="19">
        <f t="shared" si="52"/>
        <v>0</v>
      </c>
      <c r="G983" s="19">
        <f t="shared" si="53"/>
        <v>0</v>
      </c>
    </row>
    <row r="984" spans="1:13" x14ac:dyDescent="0.25">
      <c r="A984" s="5" t="s">
        <v>69</v>
      </c>
      <c r="B984" s="16">
        <v>50203990</v>
      </c>
      <c r="C984" s="19">
        <v>132370</v>
      </c>
      <c r="D984" s="19">
        <v>132370</v>
      </c>
      <c r="E984" s="19">
        <v>132370</v>
      </c>
      <c r="F984" s="19">
        <f t="shared" si="52"/>
        <v>0</v>
      </c>
      <c r="G984" s="19">
        <f t="shared" si="53"/>
        <v>0</v>
      </c>
    </row>
    <row r="985" spans="1:13" x14ac:dyDescent="0.25">
      <c r="A985" s="5" t="s">
        <v>72</v>
      </c>
      <c r="B985" s="16">
        <v>50299030</v>
      </c>
      <c r="C985" s="19">
        <v>133300</v>
      </c>
      <c r="D985" s="19">
        <v>133300</v>
      </c>
      <c r="E985" s="19">
        <v>133300</v>
      </c>
      <c r="F985" s="19">
        <f t="shared" si="52"/>
        <v>0</v>
      </c>
      <c r="G985" s="19">
        <f t="shared" si="53"/>
        <v>0</v>
      </c>
    </row>
    <row r="986" spans="1:13" x14ac:dyDescent="0.25">
      <c r="B986" s="16"/>
    </row>
    <row r="987" spans="1:13" s="17" customFormat="1" x14ac:dyDescent="0.25">
      <c r="A987" s="17" t="s">
        <v>340</v>
      </c>
      <c r="B987" s="15" t="s">
        <v>8</v>
      </c>
      <c r="C987" s="20">
        <v>842030.5</v>
      </c>
      <c r="D987" s="20">
        <v>842030.5</v>
      </c>
      <c r="E987" s="20">
        <v>842030.5</v>
      </c>
      <c r="F987" s="20">
        <f t="shared" si="52"/>
        <v>0</v>
      </c>
      <c r="G987" s="20">
        <f t="shared" si="53"/>
        <v>0</v>
      </c>
      <c r="I987" s="22"/>
      <c r="J987" s="22"/>
      <c r="K987" s="22"/>
      <c r="L987" s="22"/>
      <c r="M987" s="22"/>
    </row>
    <row r="988" spans="1:13" s="17" customFormat="1" x14ac:dyDescent="0.25">
      <c r="A988" s="17" t="s">
        <v>341</v>
      </c>
      <c r="B988" s="15" t="s">
        <v>8</v>
      </c>
      <c r="C988" s="22"/>
      <c r="D988" s="22"/>
      <c r="E988" s="22"/>
      <c r="F988" s="22"/>
      <c r="G988" s="22"/>
      <c r="I988" s="22"/>
      <c r="J988" s="22"/>
      <c r="K988" s="22"/>
      <c r="L988" s="22"/>
      <c r="M988" s="22"/>
    </row>
    <row r="989" spans="1:13" s="17" customFormat="1" x14ac:dyDescent="0.25">
      <c r="A989" s="17" t="s">
        <v>342</v>
      </c>
      <c r="B989" s="15" t="s">
        <v>8</v>
      </c>
      <c r="C989" s="22"/>
      <c r="D989" s="22"/>
      <c r="E989" s="22"/>
      <c r="F989" s="22"/>
      <c r="G989" s="22"/>
      <c r="I989" s="22"/>
      <c r="J989" s="22"/>
      <c r="K989" s="22"/>
      <c r="L989" s="22"/>
      <c r="M989" s="22"/>
    </row>
    <row r="990" spans="1:13" x14ac:dyDescent="0.25">
      <c r="A990" s="5" t="s">
        <v>682</v>
      </c>
      <c r="B990" s="16">
        <v>50201010</v>
      </c>
      <c r="C990" s="19">
        <v>6095</v>
      </c>
      <c r="D990" s="19">
        <v>6095</v>
      </c>
      <c r="E990" s="19">
        <v>6095</v>
      </c>
      <c r="F990" s="19">
        <f t="shared" si="52"/>
        <v>0</v>
      </c>
      <c r="G990" s="19">
        <f t="shared" si="53"/>
        <v>0</v>
      </c>
    </row>
    <row r="991" spans="1:13" x14ac:dyDescent="0.25">
      <c r="A991" s="5" t="s">
        <v>679</v>
      </c>
      <c r="B991" s="16">
        <v>50202010</v>
      </c>
      <c r="C991" s="19">
        <v>40000</v>
      </c>
      <c r="D991" s="19">
        <v>40000</v>
      </c>
      <c r="E991" s="19">
        <v>40000</v>
      </c>
      <c r="F991" s="19">
        <f t="shared" si="52"/>
        <v>0</v>
      </c>
      <c r="G991" s="19">
        <f t="shared" si="53"/>
        <v>0</v>
      </c>
    </row>
    <row r="992" spans="1:13" x14ac:dyDescent="0.25">
      <c r="A992" s="5" t="s">
        <v>67</v>
      </c>
      <c r="B992" s="16">
        <v>50203010</v>
      </c>
      <c r="C992" s="19">
        <v>23999</v>
      </c>
      <c r="D992" s="19">
        <v>23999</v>
      </c>
      <c r="E992" s="19">
        <v>23999</v>
      </c>
      <c r="F992" s="19">
        <f t="shared" si="52"/>
        <v>0</v>
      </c>
      <c r="G992" s="19">
        <f t="shared" si="53"/>
        <v>0</v>
      </c>
    </row>
    <row r="993" spans="1:13" x14ac:dyDescent="0.25">
      <c r="A993" s="5" t="s">
        <v>689</v>
      </c>
      <c r="B993" s="16">
        <v>50203070</v>
      </c>
      <c r="C993" s="19">
        <v>280406.5</v>
      </c>
      <c r="D993" s="19">
        <v>280406.5</v>
      </c>
      <c r="E993" s="19">
        <v>280406.5</v>
      </c>
      <c r="F993" s="19">
        <f t="shared" si="52"/>
        <v>0</v>
      </c>
      <c r="G993" s="19">
        <f t="shared" si="53"/>
        <v>0</v>
      </c>
    </row>
    <row r="994" spans="1:13" x14ac:dyDescent="0.25">
      <c r="A994" s="5" t="s">
        <v>690</v>
      </c>
      <c r="B994" s="16">
        <v>50203080</v>
      </c>
      <c r="C994" s="19">
        <v>286790</v>
      </c>
      <c r="D994" s="19">
        <v>286790</v>
      </c>
      <c r="E994" s="19">
        <v>286790</v>
      </c>
      <c r="F994" s="19">
        <f t="shared" si="52"/>
        <v>0</v>
      </c>
      <c r="G994" s="19">
        <f t="shared" si="53"/>
        <v>0</v>
      </c>
    </row>
    <row r="995" spans="1:13" x14ac:dyDescent="0.25">
      <c r="A995" s="5" t="s">
        <v>680</v>
      </c>
      <c r="B995" s="16">
        <v>50203990</v>
      </c>
      <c r="C995" s="19">
        <v>27865</v>
      </c>
      <c r="D995" s="19">
        <v>27865</v>
      </c>
      <c r="E995" s="19">
        <v>27865</v>
      </c>
      <c r="F995" s="19">
        <f t="shared" si="52"/>
        <v>0</v>
      </c>
      <c r="G995" s="19">
        <f t="shared" si="53"/>
        <v>0</v>
      </c>
    </row>
    <row r="996" spans="1:13" x14ac:dyDescent="0.25">
      <c r="A996" s="5" t="s">
        <v>686</v>
      </c>
      <c r="B996" s="16">
        <v>50206020</v>
      </c>
      <c r="C996" s="19">
        <v>6500</v>
      </c>
      <c r="D996" s="19">
        <v>6500</v>
      </c>
      <c r="E996" s="19">
        <v>6500</v>
      </c>
      <c r="F996" s="19">
        <f t="shared" si="52"/>
        <v>0</v>
      </c>
      <c r="G996" s="19">
        <f t="shared" si="53"/>
        <v>0</v>
      </c>
    </row>
    <row r="997" spans="1:13" x14ac:dyDescent="0.25">
      <c r="A997" s="5" t="s">
        <v>687</v>
      </c>
      <c r="B997" s="16">
        <v>50211990</v>
      </c>
      <c r="C997" s="19">
        <v>1500</v>
      </c>
      <c r="D997" s="19">
        <v>1500</v>
      </c>
      <c r="E997" s="19">
        <v>1500</v>
      </c>
      <c r="F997" s="19">
        <f t="shared" si="52"/>
        <v>0</v>
      </c>
      <c r="G997" s="19">
        <f t="shared" si="53"/>
        <v>0</v>
      </c>
    </row>
    <row r="998" spans="1:13" x14ac:dyDescent="0.25">
      <c r="A998" s="5" t="s">
        <v>691</v>
      </c>
      <c r="B998" s="16">
        <v>50299020</v>
      </c>
      <c r="C998" s="19">
        <v>32175</v>
      </c>
      <c r="D998" s="19">
        <v>32175</v>
      </c>
      <c r="E998" s="19">
        <v>32175</v>
      </c>
      <c r="F998" s="19">
        <f t="shared" si="52"/>
        <v>0</v>
      </c>
      <c r="G998" s="19">
        <f t="shared" si="53"/>
        <v>0</v>
      </c>
    </row>
    <row r="999" spans="1:13" x14ac:dyDescent="0.25">
      <c r="A999" s="5" t="s">
        <v>681</v>
      </c>
      <c r="B999" s="16">
        <v>50299030</v>
      </c>
      <c r="C999" s="19">
        <v>136700</v>
      </c>
      <c r="D999" s="19">
        <v>136700</v>
      </c>
      <c r="E999" s="19">
        <v>136700</v>
      </c>
      <c r="F999" s="19">
        <f t="shared" si="52"/>
        <v>0</v>
      </c>
      <c r="G999" s="19">
        <f t="shared" si="53"/>
        <v>0</v>
      </c>
    </row>
    <row r="1000" spans="1:13" x14ac:dyDescent="0.25">
      <c r="B1000" s="16"/>
    </row>
    <row r="1001" spans="1:13" s="17" customFormat="1" x14ac:dyDescent="0.25">
      <c r="A1001" s="17" t="s">
        <v>343</v>
      </c>
      <c r="B1001" s="15" t="s">
        <v>8</v>
      </c>
      <c r="C1001" s="20">
        <v>337945</v>
      </c>
      <c r="D1001" s="20">
        <v>337945</v>
      </c>
      <c r="E1001" s="20">
        <v>337945</v>
      </c>
      <c r="F1001" s="20">
        <f t="shared" ref="F1001:F1052" si="54">C1001-D1001</f>
        <v>0</v>
      </c>
      <c r="G1001" s="20">
        <f t="shared" ref="G1001:G1052" si="55">D1001-E1001</f>
        <v>0</v>
      </c>
      <c r="I1001" s="22"/>
      <c r="J1001" s="22"/>
      <c r="K1001" s="22"/>
      <c r="L1001" s="22"/>
      <c r="M1001" s="22"/>
    </row>
    <row r="1002" spans="1:13" x14ac:dyDescent="0.25">
      <c r="A1002" s="5" t="s">
        <v>336</v>
      </c>
      <c r="B1002" s="16">
        <v>50201010</v>
      </c>
      <c r="C1002" s="19">
        <v>30000</v>
      </c>
      <c r="D1002" s="19">
        <v>30000</v>
      </c>
      <c r="E1002" s="19">
        <v>30000</v>
      </c>
      <c r="F1002" s="19">
        <v>0</v>
      </c>
      <c r="G1002" s="19">
        <v>0</v>
      </c>
    </row>
    <row r="1003" spans="1:13" x14ac:dyDescent="0.25">
      <c r="A1003" s="5" t="s">
        <v>679</v>
      </c>
      <c r="B1003" s="16">
        <v>50202010</v>
      </c>
      <c r="C1003" s="19">
        <v>26470</v>
      </c>
      <c r="D1003" s="19">
        <v>26470</v>
      </c>
      <c r="E1003" s="19">
        <v>26470</v>
      </c>
      <c r="F1003" s="19">
        <f t="shared" si="54"/>
        <v>0</v>
      </c>
      <c r="G1003" s="19">
        <f t="shared" si="55"/>
        <v>0</v>
      </c>
    </row>
    <row r="1004" spans="1:13" x14ac:dyDescent="0.25">
      <c r="A1004" s="5" t="s">
        <v>683</v>
      </c>
      <c r="B1004" s="16">
        <v>50203010</v>
      </c>
      <c r="C1004" s="19">
        <v>20000</v>
      </c>
      <c r="D1004" s="19">
        <v>20000</v>
      </c>
      <c r="E1004" s="19">
        <v>20000</v>
      </c>
      <c r="F1004" s="19">
        <f t="shared" si="54"/>
        <v>0</v>
      </c>
      <c r="G1004" s="19">
        <f t="shared" si="55"/>
        <v>0</v>
      </c>
    </row>
    <row r="1005" spans="1:13" x14ac:dyDescent="0.25">
      <c r="A1005" s="5" t="s">
        <v>69</v>
      </c>
      <c r="B1005" s="16">
        <v>50203990</v>
      </c>
      <c r="C1005" s="19">
        <v>4000</v>
      </c>
      <c r="D1005" s="19">
        <v>4000</v>
      </c>
      <c r="E1005" s="19">
        <v>4000</v>
      </c>
      <c r="F1005" s="19">
        <f t="shared" si="54"/>
        <v>0</v>
      </c>
      <c r="G1005" s="19">
        <f t="shared" si="55"/>
        <v>0</v>
      </c>
    </row>
    <row r="1006" spans="1:13" x14ac:dyDescent="0.25">
      <c r="A1006" s="5" t="s">
        <v>681</v>
      </c>
      <c r="B1006" s="16">
        <v>50299030</v>
      </c>
      <c r="C1006" s="19">
        <v>257475</v>
      </c>
      <c r="D1006" s="19">
        <v>257475</v>
      </c>
      <c r="E1006" s="19">
        <v>257475</v>
      </c>
      <c r="F1006" s="19">
        <f t="shared" si="54"/>
        <v>0</v>
      </c>
      <c r="G1006" s="19">
        <f t="shared" si="55"/>
        <v>0</v>
      </c>
    </row>
    <row r="1007" spans="1:13" x14ac:dyDescent="0.25">
      <c r="B1007" s="16"/>
    </row>
    <row r="1008" spans="1:13" s="17" customFormat="1" x14ac:dyDescent="0.25">
      <c r="A1008" s="17" t="s">
        <v>344</v>
      </c>
      <c r="B1008" s="15" t="s">
        <v>8</v>
      </c>
      <c r="C1008" s="20">
        <v>1331954</v>
      </c>
      <c r="D1008" s="20">
        <v>1331954</v>
      </c>
      <c r="E1008" s="20">
        <v>1331954</v>
      </c>
      <c r="F1008" s="20">
        <f t="shared" si="54"/>
        <v>0</v>
      </c>
      <c r="G1008" s="20">
        <f t="shared" si="55"/>
        <v>0</v>
      </c>
      <c r="I1008" s="22"/>
      <c r="J1008" s="22"/>
      <c r="K1008" s="22"/>
      <c r="L1008" s="22"/>
      <c r="M1008" s="22"/>
    </row>
    <row r="1009" spans="1:13" s="17" customFormat="1" x14ac:dyDescent="0.25">
      <c r="A1009" s="17" t="s">
        <v>345</v>
      </c>
      <c r="B1009" s="15" t="s">
        <v>8</v>
      </c>
      <c r="C1009" s="22"/>
      <c r="D1009" s="22"/>
      <c r="E1009" s="22"/>
      <c r="F1009" s="22"/>
      <c r="G1009" s="22"/>
      <c r="I1009" s="22"/>
      <c r="J1009" s="22"/>
      <c r="K1009" s="22"/>
      <c r="L1009" s="22"/>
      <c r="M1009" s="22"/>
    </row>
    <row r="1010" spans="1:13" s="17" customFormat="1" x14ac:dyDescent="0.25">
      <c r="A1010" s="17" t="s">
        <v>346</v>
      </c>
      <c r="B1010" s="15" t="s">
        <v>8</v>
      </c>
      <c r="C1010" s="22"/>
      <c r="D1010" s="22"/>
      <c r="E1010" s="22"/>
      <c r="F1010" s="22"/>
      <c r="G1010" s="22"/>
      <c r="I1010" s="22"/>
      <c r="J1010" s="22"/>
      <c r="K1010" s="22"/>
      <c r="L1010" s="22"/>
      <c r="M1010" s="22"/>
    </row>
    <row r="1011" spans="1:13" x14ac:dyDescent="0.25">
      <c r="A1011" s="5" t="s">
        <v>336</v>
      </c>
      <c r="B1011" s="16">
        <v>50201010</v>
      </c>
      <c r="C1011" s="19">
        <v>59902</v>
      </c>
      <c r="D1011" s="19">
        <v>59902</v>
      </c>
      <c r="E1011" s="19">
        <v>59902</v>
      </c>
      <c r="F1011" s="19">
        <v>0</v>
      </c>
      <c r="G1011" s="19">
        <v>0</v>
      </c>
    </row>
    <row r="1012" spans="1:13" x14ac:dyDescent="0.25">
      <c r="A1012" s="5" t="s">
        <v>66</v>
      </c>
      <c r="B1012" s="16">
        <v>50202010</v>
      </c>
      <c r="C1012" s="19">
        <v>7573</v>
      </c>
      <c r="D1012" s="19">
        <v>7573</v>
      </c>
      <c r="E1012" s="19">
        <v>7573</v>
      </c>
      <c r="F1012" s="19">
        <f t="shared" si="54"/>
        <v>0</v>
      </c>
      <c r="G1012" s="19">
        <f t="shared" si="55"/>
        <v>0</v>
      </c>
    </row>
    <row r="1013" spans="1:13" x14ac:dyDescent="0.25">
      <c r="A1013" s="5" t="s">
        <v>67</v>
      </c>
      <c r="B1013" s="16">
        <v>50203010</v>
      </c>
      <c r="C1013" s="19">
        <v>55000</v>
      </c>
      <c r="D1013" s="19">
        <v>55000</v>
      </c>
      <c r="E1013" s="19">
        <v>55000</v>
      </c>
      <c r="F1013" s="19">
        <f t="shared" si="54"/>
        <v>0</v>
      </c>
      <c r="G1013" s="19">
        <f t="shared" si="55"/>
        <v>0</v>
      </c>
    </row>
    <row r="1014" spans="1:13" x14ac:dyDescent="0.25">
      <c r="A1014" s="5" t="s">
        <v>337</v>
      </c>
      <c r="B1014" s="16">
        <v>50203070</v>
      </c>
      <c r="C1014" s="19">
        <v>690934</v>
      </c>
      <c r="D1014" s="19">
        <v>690934</v>
      </c>
      <c r="E1014" s="19">
        <v>690934</v>
      </c>
      <c r="F1014" s="19">
        <f t="shared" si="54"/>
        <v>0</v>
      </c>
      <c r="G1014" s="19">
        <f t="shared" si="55"/>
        <v>0</v>
      </c>
    </row>
    <row r="1015" spans="1:13" x14ac:dyDescent="0.25">
      <c r="A1015" s="5" t="s">
        <v>338</v>
      </c>
      <c r="B1015" s="16">
        <v>50203080</v>
      </c>
      <c r="C1015" s="19">
        <v>149836</v>
      </c>
      <c r="D1015" s="19">
        <v>149836</v>
      </c>
      <c r="E1015" s="19">
        <v>149836</v>
      </c>
      <c r="F1015" s="19">
        <f t="shared" si="54"/>
        <v>0</v>
      </c>
      <c r="G1015" s="19">
        <f t="shared" si="55"/>
        <v>0</v>
      </c>
    </row>
    <row r="1016" spans="1:13" x14ac:dyDescent="0.25">
      <c r="A1016" s="5" t="s">
        <v>69</v>
      </c>
      <c r="B1016" s="16">
        <v>50203990</v>
      </c>
      <c r="C1016" s="19">
        <v>32809</v>
      </c>
      <c r="D1016" s="19">
        <v>32809</v>
      </c>
      <c r="E1016" s="19">
        <v>32809</v>
      </c>
      <c r="F1016" s="19">
        <f t="shared" si="54"/>
        <v>0</v>
      </c>
      <c r="G1016" s="19">
        <f t="shared" si="55"/>
        <v>0</v>
      </c>
    </row>
    <row r="1017" spans="1:13" x14ac:dyDescent="0.25">
      <c r="A1017" s="5" t="s">
        <v>70</v>
      </c>
      <c r="B1017" s="16">
        <v>50211990</v>
      </c>
      <c r="C1017" s="19">
        <v>20000</v>
      </c>
      <c r="D1017" s="19">
        <v>20000</v>
      </c>
      <c r="E1017" s="19">
        <v>20000</v>
      </c>
      <c r="F1017" s="19">
        <f t="shared" si="54"/>
        <v>0</v>
      </c>
      <c r="G1017" s="19">
        <f t="shared" si="55"/>
        <v>0</v>
      </c>
    </row>
    <row r="1018" spans="1:13" x14ac:dyDescent="0.25">
      <c r="A1018" s="5" t="s">
        <v>72</v>
      </c>
      <c r="B1018" s="16">
        <v>50299030</v>
      </c>
      <c r="C1018" s="19">
        <v>315900</v>
      </c>
      <c r="D1018" s="19">
        <v>315900</v>
      </c>
      <c r="E1018" s="19">
        <v>315900</v>
      </c>
      <c r="F1018" s="19">
        <f t="shared" si="54"/>
        <v>0</v>
      </c>
      <c r="G1018" s="19">
        <f t="shared" si="55"/>
        <v>0</v>
      </c>
    </row>
    <row r="1019" spans="1:13" x14ac:dyDescent="0.25">
      <c r="B1019" s="16"/>
    </row>
    <row r="1020" spans="1:13" s="17" customFormat="1" x14ac:dyDescent="0.25">
      <c r="A1020" s="17" t="s">
        <v>347</v>
      </c>
      <c r="B1020" s="15" t="s">
        <v>8</v>
      </c>
      <c r="C1020" s="20">
        <v>956989</v>
      </c>
      <c r="D1020" s="20">
        <v>956989</v>
      </c>
      <c r="E1020" s="20">
        <v>956989</v>
      </c>
      <c r="F1020" s="20">
        <f t="shared" si="54"/>
        <v>0</v>
      </c>
      <c r="G1020" s="20">
        <f t="shared" si="55"/>
        <v>0</v>
      </c>
      <c r="I1020" s="22"/>
      <c r="J1020" s="22"/>
      <c r="K1020" s="22"/>
      <c r="L1020" s="22"/>
      <c r="M1020" s="22"/>
    </row>
    <row r="1021" spans="1:13" s="17" customFormat="1" x14ac:dyDescent="0.25">
      <c r="A1021" s="17" t="s">
        <v>348</v>
      </c>
      <c r="B1021" s="15" t="s">
        <v>8</v>
      </c>
      <c r="C1021" s="22"/>
      <c r="D1021" s="22"/>
      <c r="E1021" s="22"/>
      <c r="F1021" s="22"/>
      <c r="G1021" s="22"/>
      <c r="I1021" s="22"/>
      <c r="J1021" s="22"/>
      <c r="K1021" s="22"/>
      <c r="L1021" s="22"/>
      <c r="M1021" s="22"/>
    </row>
    <row r="1022" spans="1:13" x14ac:dyDescent="0.25">
      <c r="A1022" s="5" t="s">
        <v>336</v>
      </c>
      <c r="B1022" s="16">
        <v>50201010</v>
      </c>
      <c r="C1022" s="19">
        <v>7400</v>
      </c>
      <c r="D1022" s="19">
        <v>7400</v>
      </c>
      <c r="E1022" s="19">
        <v>7400</v>
      </c>
      <c r="F1022" s="19">
        <f t="shared" si="54"/>
        <v>0</v>
      </c>
      <c r="G1022" s="19">
        <f t="shared" si="55"/>
        <v>0</v>
      </c>
    </row>
    <row r="1023" spans="1:13" x14ac:dyDescent="0.25">
      <c r="A1023" s="5" t="s">
        <v>66</v>
      </c>
      <c r="B1023" s="16">
        <v>50202010</v>
      </c>
      <c r="C1023" s="19">
        <v>4550</v>
      </c>
      <c r="D1023" s="19">
        <v>4550</v>
      </c>
      <c r="E1023" s="19">
        <v>4550</v>
      </c>
      <c r="F1023" s="19">
        <f t="shared" si="54"/>
        <v>0</v>
      </c>
      <c r="G1023" s="19">
        <f t="shared" si="55"/>
        <v>0</v>
      </c>
    </row>
    <row r="1024" spans="1:13" x14ac:dyDescent="0.25">
      <c r="A1024" s="5" t="s">
        <v>67</v>
      </c>
      <c r="B1024" s="16">
        <v>50203010</v>
      </c>
      <c r="C1024" s="19">
        <v>23000</v>
      </c>
      <c r="D1024" s="19">
        <v>23000</v>
      </c>
      <c r="E1024" s="19">
        <v>23000</v>
      </c>
      <c r="F1024" s="19">
        <f t="shared" si="54"/>
        <v>0</v>
      </c>
      <c r="G1024" s="19">
        <f t="shared" si="55"/>
        <v>0</v>
      </c>
    </row>
    <row r="1025" spans="1:13" x14ac:dyDescent="0.25">
      <c r="A1025" s="5" t="s">
        <v>337</v>
      </c>
      <c r="B1025" s="16">
        <v>50203070</v>
      </c>
      <c r="C1025" s="19">
        <v>199862</v>
      </c>
      <c r="D1025" s="19">
        <v>199862</v>
      </c>
      <c r="E1025" s="19">
        <v>199862</v>
      </c>
      <c r="F1025" s="19">
        <f t="shared" si="54"/>
        <v>0</v>
      </c>
      <c r="G1025" s="19">
        <f t="shared" si="55"/>
        <v>0</v>
      </c>
    </row>
    <row r="1026" spans="1:13" x14ac:dyDescent="0.25">
      <c r="A1026" s="5" t="s">
        <v>338</v>
      </c>
      <c r="B1026" s="16">
        <v>50203080</v>
      </c>
      <c r="C1026" s="19">
        <v>23677</v>
      </c>
      <c r="D1026" s="19">
        <v>23677</v>
      </c>
      <c r="E1026" s="19">
        <v>23677</v>
      </c>
      <c r="F1026" s="19">
        <f t="shared" si="54"/>
        <v>0</v>
      </c>
      <c r="G1026" s="19">
        <f t="shared" si="55"/>
        <v>0</v>
      </c>
    </row>
    <row r="1027" spans="1:13" x14ac:dyDescent="0.25">
      <c r="A1027" s="5" t="s">
        <v>69</v>
      </c>
      <c r="B1027" s="16">
        <v>50203990</v>
      </c>
      <c r="C1027" s="19">
        <v>95000</v>
      </c>
      <c r="D1027" s="19">
        <v>95000</v>
      </c>
      <c r="E1027" s="19">
        <v>95000</v>
      </c>
      <c r="F1027" s="19">
        <f t="shared" si="54"/>
        <v>0</v>
      </c>
      <c r="G1027" s="19">
        <f t="shared" si="55"/>
        <v>0</v>
      </c>
    </row>
    <row r="1028" spans="1:13" x14ac:dyDescent="0.25">
      <c r="A1028" s="5" t="s">
        <v>109</v>
      </c>
      <c r="B1028" s="16">
        <v>50206020</v>
      </c>
      <c r="C1028" s="19">
        <v>55000</v>
      </c>
      <c r="D1028" s="19">
        <v>55000</v>
      </c>
      <c r="E1028" s="19">
        <v>55000</v>
      </c>
      <c r="F1028" s="19">
        <f t="shared" si="54"/>
        <v>0</v>
      </c>
      <c r="G1028" s="19">
        <f t="shared" si="55"/>
        <v>0</v>
      </c>
    </row>
    <row r="1029" spans="1:13" x14ac:dyDescent="0.25">
      <c r="A1029" s="5" t="s">
        <v>70</v>
      </c>
      <c r="B1029" s="16">
        <v>50211990</v>
      </c>
      <c r="C1029" s="19">
        <v>293500</v>
      </c>
      <c r="D1029" s="19">
        <v>293500</v>
      </c>
      <c r="E1029" s="19">
        <v>293500</v>
      </c>
      <c r="F1029" s="19">
        <f t="shared" si="54"/>
        <v>0</v>
      </c>
      <c r="G1029" s="19">
        <f t="shared" si="55"/>
        <v>0</v>
      </c>
    </row>
    <row r="1030" spans="1:13" x14ac:dyDescent="0.25">
      <c r="A1030" s="5" t="s">
        <v>72</v>
      </c>
      <c r="B1030" s="16">
        <v>50299030</v>
      </c>
      <c r="C1030" s="19">
        <v>255000</v>
      </c>
      <c r="D1030" s="19">
        <v>255000</v>
      </c>
      <c r="E1030" s="19">
        <v>255000</v>
      </c>
      <c r="F1030" s="19">
        <f t="shared" si="54"/>
        <v>0</v>
      </c>
      <c r="G1030" s="19">
        <f t="shared" si="55"/>
        <v>0</v>
      </c>
    </row>
    <row r="1031" spans="1:13" x14ac:dyDescent="0.25">
      <c r="B1031" s="16"/>
    </row>
    <row r="1032" spans="1:13" s="17" customFormat="1" x14ac:dyDescent="0.25">
      <c r="A1032" s="17" t="s">
        <v>349</v>
      </c>
      <c r="B1032" s="15" t="s">
        <v>8</v>
      </c>
      <c r="C1032" s="20">
        <v>409538</v>
      </c>
      <c r="D1032" s="20">
        <v>409538</v>
      </c>
      <c r="E1032" s="20">
        <v>409538</v>
      </c>
      <c r="F1032" s="20">
        <f t="shared" si="54"/>
        <v>0</v>
      </c>
      <c r="G1032" s="20">
        <f t="shared" si="55"/>
        <v>0</v>
      </c>
      <c r="I1032" s="22"/>
      <c r="J1032" s="22"/>
      <c r="K1032" s="22"/>
      <c r="L1032" s="22"/>
      <c r="M1032" s="22"/>
    </row>
    <row r="1033" spans="1:13" x14ac:dyDescent="0.25">
      <c r="A1033" s="5" t="s">
        <v>336</v>
      </c>
      <c r="B1033" s="16">
        <v>50201010</v>
      </c>
      <c r="C1033" s="19">
        <v>86766</v>
      </c>
      <c r="D1033" s="19">
        <v>86766</v>
      </c>
      <c r="E1033" s="19">
        <v>86766</v>
      </c>
      <c r="F1033" s="19">
        <f t="shared" si="54"/>
        <v>0</v>
      </c>
      <c r="G1033" s="19">
        <f t="shared" si="55"/>
        <v>0</v>
      </c>
    </row>
    <row r="1034" spans="1:13" ht="12.75" customHeight="1" x14ac:dyDescent="0.25">
      <c r="A1034" s="5" t="s">
        <v>66</v>
      </c>
      <c r="B1034" s="16">
        <v>50202010</v>
      </c>
      <c r="C1034" s="19">
        <v>171399</v>
      </c>
      <c r="D1034" s="19">
        <v>171399</v>
      </c>
      <c r="E1034" s="19">
        <v>171399</v>
      </c>
      <c r="F1034" s="19">
        <v>0</v>
      </c>
      <c r="G1034" s="19">
        <v>0</v>
      </c>
    </row>
    <row r="1035" spans="1:13" x14ac:dyDescent="0.25">
      <c r="A1035" s="5" t="s">
        <v>67</v>
      </c>
      <c r="B1035" s="16">
        <v>50203010</v>
      </c>
      <c r="C1035" s="19">
        <v>23600</v>
      </c>
      <c r="D1035" s="19">
        <v>23600</v>
      </c>
      <c r="E1035" s="19">
        <v>23600</v>
      </c>
      <c r="F1035" s="19">
        <f t="shared" si="54"/>
        <v>0</v>
      </c>
      <c r="G1035" s="19">
        <f t="shared" si="55"/>
        <v>0</v>
      </c>
    </row>
    <row r="1036" spans="1:13" x14ac:dyDescent="0.25">
      <c r="A1036" s="5" t="s">
        <v>69</v>
      </c>
      <c r="B1036" s="16">
        <v>50203990</v>
      </c>
      <c r="C1036" s="19">
        <v>32693</v>
      </c>
      <c r="D1036" s="19">
        <v>32693</v>
      </c>
      <c r="E1036" s="19">
        <v>32693</v>
      </c>
      <c r="F1036" s="19">
        <v>0</v>
      </c>
      <c r="G1036" s="19">
        <v>0</v>
      </c>
    </row>
    <row r="1037" spans="1:13" x14ac:dyDescent="0.25">
      <c r="A1037" s="5" t="s">
        <v>109</v>
      </c>
      <c r="B1037" s="16">
        <v>50206020</v>
      </c>
      <c r="C1037" s="19">
        <v>15000</v>
      </c>
      <c r="D1037" s="19">
        <v>15000</v>
      </c>
      <c r="E1037" s="19">
        <v>15000</v>
      </c>
      <c r="F1037" s="19">
        <f t="shared" si="54"/>
        <v>0</v>
      </c>
      <c r="G1037" s="19">
        <f t="shared" si="55"/>
        <v>0</v>
      </c>
    </row>
    <row r="1038" spans="1:13" x14ac:dyDescent="0.25">
      <c r="A1038" s="5" t="s">
        <v>70</v>
      </c>
      <c r="B1038" s="16">
        <v>50211990</v>
      </c>
      <c r="C1038" s="19">
        <v>9500</v>
      </c>
      <c r="D1038" s="19">
        <v>9500</v>
      </c>
      <c r="E1038" s="19">
        <v>9500</v>
      </c>
      <c r="F1038" s="19">
        <f t="shared" si="54"/>
        <v>0</v>
      </c>
      <c r="G1038" s="19">
        <f t="shared" si="55"/>
        <v>0</v>
      </c>
    </row>
    <row r="1039" spans="1:13" x14ac:dyDescent="0.25">
      <c r="A1039" s="5" t="s">
        <v>76</v>
      </c>
      <c r="B1039" s="16">
        <v>50299020</v>
      </c>
      <c r="C1039" s="19">
        <v>19855</v>
      </c>
      <c r="D1039" s="19">
        <v>19855</v>
      </c>
      <c r="E1039" s="19">
        <v>19855</v>
      </c>
      <c r="F1039" s="19">
        <f t="shared" si="54"/>
        <v>0</v>
      </c>
      <c r="G1039" s="19">
        <f t="shared" si="55"/>
        <v>0</v>
      </c>
    </row>
    <row r="1040" spans="1:13" x14ac:dyDescent="0.25">
      <c r="A1040" s="5" t="s">
        <v>72</v>
      </c>
      <c r="B1040" s="16">
        <v>50299030</v>
      </c>
      <c r="C1040" s="19">
        <v>50725</v>
      </c>
      <c r="D1040" s="19">
        <v>50725</v>
      </c>
      <c r="E1040" s="19">
        <v>50725</v>
      </c>
      <c r="F1040" s="19">
        <f t="shared" si="54"/>
        <v>0</v>
      </c>
      <c r="G1040" s="19">
        <f t="shared" si="55"/>
        <v>0</v>
      </c>
    </row>
    <row r="1041" spans="1:13" x14ac:dyDescent="0.25">
      <c r="B1041" s="16"/>
    </row>
    <row r="1042" spans="1:13" s="17" customFormat="1" x14ac:dyDescent="0.25">
      <c r="A1042" s="17" t="s">
        <v>350</v>
      </c>
      <c r="B1042" s="15" t="s">
        <v>8</v>
      </c>
      <c r="C1042" s="20">
        <v>5024278.5</v>
      </c>
      <c r="D1042" s="20">
        <v>5024278.5</v>
      </c>
      <c r="E1042" s="20">
        <v>5019278.5</v>
      </c>
      <c r="F1042" s="20">
        <f t="shared" si="54"/>
        <v>0</v>
      </c>
      <c r="G1042" s="20">
        <f t="shared" si="55"/>
        <v>5000</v>
      </c>
      <c r="I1042" s="22"/>
      <c r="J1042" s="22"/>
      <c r="K1042" s="22"/>
      <c r="L1042" s="22"/>
      <c r="M1042" s="22"/>
    </row>
    <row r="1043" spans="1:13" x14ac:dyDescent="0.25">
      <c r="A1043" s="5" t="s">
        <v>336</v>
      </c>
      <c r="B1043" s="16">
        <v>50201010</v>
      </c>
      <c r="C1043" s="19">
        <v>119621</v>
      </c>
      <c r="D1043" s="19">
        <v>119621</v>
      </c>
      <c r="E1043" s="19">
        <v>119621</v>
      </c>
      <c r="F1043" s="19">
        <f t="shared" si="54"/>
        <v>0</v>
      </c>
      <c r="G1043" s="19">
        <f t="shared" si="55"/>
        <v>0</v>
      </c>
    </row>
    <row r="1044" spans="1:13" x14ac:dyDescent="0.25">
      <c r="A1044" s="5" t="s">
        <v>66</v>
      </c>
      <c r="B1044" s="16">
        <v>50202010</v>
      </c>
      <c r="C1044" s="19">
        <v>40290</v>
      </c>
      <c r="D1044" s="19">
        <v>40290</v>
      </c>
      <c r="E1044" s="19">
        <v>40290</v>
      </c>
      <c r="F1044" s="19">
        <f t="shared" si="54"/>
        <v>0</v>
      </c>
      <c r="G1044" s="19">
        <f t="shared" si="55"/>
        <v>0</v>
      </c>
    </row>
    <row r="1045" spans="1:13" x14ac:dyDescent="0.25">
      <c r="A1045" s="5" t="s">
        <v>67</v>
      </c>
      <c r="B1045" s="16">
        <v>50203010</v>
      </c>
      <c r="C1045" s="19">
        <v>81183</v>
      </c>
      <c r="D1045" s="19">
        <v>81183</v>
      </c>
      <c r="E1045" s="19">
        <v>81183</v>
      </c>
      <c r="F1045" s="19">
        <f t="shared" si="54"/>
        <v>0</v>
      </c>
      <c r="G1045" s="19">
        <f t="shared" si="55"/>
        <v>0</v>
      </c>
    </row>
    <row r="1046" spans="1:13" x14ac:dyDescent="0.25">
      <c r="A1046" s="5" t="s">
        <v>337</v>
      </c>
      <c r="B1046" s="16">
        <v>50203070</v>
      </c>
      <c r="C1046" s="19">
        <v>197092.5</v>
      </c>
      <c r="D1046" s="19">
        <v>197092.5</v>
      </c>
      <c r="E1046" s="19">
        <v>197092.5</v>
      </c>
      <c r="F1046" s="19">
        <f t="shared" si="54"/>
        <v>0</v>
      </c>
      <c r="G1046" s="19">
        <f t="shared" si="55"/>
        <v>0</v>
      </c>
    </row>
    <row r="1047" spans="1:13" x14ac:dyDescent="0.25">
      <c r="A1047" s="5" t="s">
        <v>69</v>
      </c>
      <c r="B1047" s="16">
        <v>50203990</v>
      </c>
      <c r="C1047" s="19">
        <v>381042</v>
      </c>
      <c r="D1047" s="19">
        <v>381042</v>
      </c>
      <c r="E1047" s="19">
        <v>381042</v>
      </c>
      <c r="F1047" s="19">
        <f t="shared" si="54"/>
        <v>0</v>
      </c>
      <c r="G1047" s="19">
        <f t="shared" si="55"/>
        <v>0</v>
      </c>
    </row>
    <row r="1048" spans="1:13" x14ac:dyDescent="0.25">
      <c r="A1048" s="5" t="s">
        <v>109</v>
      </c>
      <c r="B1048" s="16">
        <v>50206020</v>
      </c>
      <c r="C1048" s="19">
        <v>100000</v>
      </c>
      <c r="D1048" s="19">
        <v>100000</v>
      </c>
      <c r="E1048" s="19">
        <v>100000</v>
      </c>
      <c r="F1048" s="19">
        <f t="shared" si="54"/>
        <v>0</v>
      </c>
      <c r="G1048" s="19">
        <f t="shared" si="55"/>
        <v>0</v>
      </c>
    </row>
    <row r="1049" spans="1:13" x14ac:dyDescent="0.25">
      <c r="A1049" s="5" t="s">
        <v>70</v>
      </c>
      <c r="B1049" s="16">
        <v>50211990</v>
      </c>
      <c r="C1049" s="19">
        <v>2891600</v>
      </c>
      <c r="D1049" s="19">
        <v>2891600</v>
      </c>
      <c r="E1049" s="19">
        <v>2886600</v>
      </c>
      <c r="F1049" s="19">
        <f t="shared" si="54"/>
        <v>0</v>
      </c>
      <c r="G1049" s="19">
        <f t="shared" si="55"/>
        <v>5000</v>
      </c>
    </row>
    <row r="1050" spans="1:13" x14ac:dyDescent="0.25">
      <c r="A1050" s="5" t="s">
        <v>76</v>
      </c>
      <c r="B1050" s="16">
        <v>50299020</v>
      </c>
      <c r="C1050" s="19">
        <v>46575</v>
      </c>
      <c r="D1050" s="19">
        <v>46575</v>
      </c>
      <c r="E1050" s="19">
        <v>46575</v>
      </c>
      <c r="F1050" s="19">
        <f t="shared" si="54"/>
        <v>0</v>
      </c>
      <c r="G1050" s="19">
        <f t="shared" si="55"/>
        <v>0</v>
      </c>
    </row>
    <row r="1051" spans="1:13" x14ac:dyDescent="0.25">
      <c r="A1051" s="5" t="s">
        <v>72</v>
      </c>
      <c r="B1051" s="16">
        <v>50299030</v>
      </c>
      <c r="C1051" s="19">
        <v>646000</v>
      </c>
      <c r="D1051" s="19">
        <v>646000</v>
      </c>
      <c r="E1051" s="19">
        <v>646000</v>
      </c>
      <c r="F1051" s="19">
        <f t="shared" si="54"/>
        <v>0</v>
      </c>
      <c r="G1051" s="19">
        <f t="shared" si="55"/>
        <v>0</v>
      </c>
    </row>
    <row r="1052" spans="1:13" x14ac:dyDescent="0.25">
      <c r="A1052" s="5" t="s">
        <v>73</v>
      </c>
      <c r="B1052" s="16">
        <v>50299080</v>
      </c>
      <c r="C1052" s="19">
        <v>520875</v>
      </c>
      <c r="D1052" s="19">
        <v>520875</v>
      </c>
      <c r="E1052" s="19">
        <v>520875</v>
      </c>
      <c r="F1052" s="19">
        <f t="shared" si="54"/>
        <v>0</v>
      </c>
      <c r="G1052" s="19">
        <f t="shared" si="55"/>
        <v>0</v>
      </c>
    </row>
    <row r="1053" spans="1:13" x14ac:dyDescent="0.25">
      <c r="B1053" s="16"/>
    </row>
    <row r="1054" spans="1:13" s="17" customFormat="1" x14ac:dyDescent="0.25">
      <c r="A1054" s="17" t="s">
        <v>351</v>
      </c>
      <c r="B1054" s="15">
        <v>4421</v>
      </c>
      <c r="C1054" s="20">
        <v>9442270.6400000006</v>
      </c>
      <c r="D1054" s="20">
        <v>9421570.6400000006</v>
      </c>
      <c r="E1054" s="20">
        <v>9388251.1699999999</v>
      </c>
      <c r="F1054" s="20">
        <f t="shared" ref="F1054:F1118" si="56">C1054-D1054</f>
        <v>20700</v>
      </c>
      <c r="G1054" s="20">
        <f t="shared" ref="G1054:G1118" si="57">D1054-E1054</f>
        <v>33319.470000000671</v>
      </c>
      <c r="I1054" s="22"/>
      <c r="J1054" s="22"/>
      <c r="K1054" s="22"/>
      <c r="L1054" s="22"/>
      <c r="M1054" s="22"/>
    </row>
    <row r="1055" spans="1:13" s="17" customFormat="1" x14ac:dyDescent="0.25">
      <c r="A1055" s="17" t="s">
        <v>19</v>
      </c>
      <c r="B1055" s="15">
        <v>100</v>
      </c>
      <c r="C1055" s="21">
        <v>3161870.64</v>
      </c>
      <c r="D1055" s="21">
        <v>3161870.64</v>
      </c>
      <c r="E1055" s="21">
        <v>3159537.87</v>
      </c>
      <c r="F1055" s="21">
        <f t="shared" si="56"/>
        <v>0</v>
      </c>
      <c r="G1055" s="21">
        <f t="shared" si="57"/>
        <v>2332.7700000000186</v>
      </c>
      <c r="I1055" s="22"/>
      <c r="J1055" s="22"/>
      <c r="K1055" s="22"/>
      <c r="L1055" s="22"/>
      <c r="M1055" s="22"/>
    </row>
    <row r="1056" spans="1:13" x14ac:dyDescent="0.25">
      <c r="A1056" s="5" t="s">
        <v>20</v>
      </c>
      <c r="B1056" s="16">
        <v>50101010</v>
      </c>
      <c r="C1056" s="19">
        <v>2138592</v>
      </c>
      <c r="D1056" s="19">
        <v>2138592</v>
      </c>
      <c r="E1056" s="19">
        <v>2138592</v>
      </c>
      <c r="F1056" s="19">
        <f t="shared" si="56"/>
        <v>0</v>
      </c>
      <c r="G1056" s="19">
        <f t="shared" si="57"/>
        <v>0</v>
      </c>
    </row>
    <row r="1057" spans="1:13" x14ac:dyDescent="0.25">
      <c r="A1057" s="5" t="s">
        <v>22</v>
      </c>
      <c r="B1057" s="16">
        <v>50102010</v>
      </c>
      <c r="C1057" s="19">
        <v>72000</v>
      </c>
      <c r="D1057" s="19">
        <v>72000</v>
      </c>
      <c r="E1057" s="19">
        <v>72000</v>
      </c>
      <c r="F1057" s="19">
        <f t="shared" si="56"/>
        <v>0</v>
      </c>
      <c r="G1057" s="19">
        <f t="shared" si="57"/>
        <v>0</v>
      </c>
    </row>
    <row r="1058" spans="1:13" x14ac:dyDescent="0.25">
      <c r="A1058" s="5" t="s">
        <v>23</v>
      </c>
      <c r="B1058" s="16">
        <v>50102020</v>
      </c>
      <c r="C1058" s="19">
        <v>102000</v>
      </c>
      <c r="D1058" s="19">
        <v>102000</v>
      </c>
      <c r="E1058" s="19">
        <v>102000</v>
      </c>
      <c r="F1058" s="19">
        <f t="shared" si="56"/>
        <v>0</v>
      </c>
      <c r="G1058" s="19">
        <f t="shared" si="57"/>
        <v>0</v>
      </c>
    </row>
    <row r="1059" spans="1:13" x14ac:dyDescent="0.25">
      <c r="A1059" s="5" t="s">
        <v>24</v>
      </c>
      <c r="B1059" s="16">
        <v>50102040</v>
      </c>
      <c r="C1059" s="19">
        <v>18000</v>
      </c>
      <c r="D1059" s="19">
        <v>18000</v>
      </c>
      <c r="E1059" s="19">
        <v>18000</v>
      </c>
      <c r="F1059" s="19">
        <f t="shared" si="56"/>
        <v>0</v>
      </c>
      <c r="G1059" s="19">
        <f t="shared" si="57"/>
        <v>0</v>
      </c>
    </row>
    <row r="1060" spans="1:13" x14ac:dyDescent="0.25">
      <c r="A1060" s="5" t="s">
        <v>325</v>
      </c>
      <c r="B1060" s="16">
        <v>50102050</v>
      </c>
      <c r="C1060" s="19">
        <v>15150</v>
      </c>
      <c r="D1060" s="19">
        <v>15150</v>
      </c>
      <c r="E1060" s="19">
        <v>14550</v>
      </c>
      <c r="F1060" s="19">
        <f t="shared" si="56"/>
        <v>0</v>
      </c>
      <c r="G1060" s="19">
        <f t="shared" si="57"/>
        <v>600</v>
      </c>
    </row>
    <row r="1061" spans="1:13" x14ac:dyDescent="0.25">
      <c r="A1061" s="5" t="s">
        <v>327</v>
      </c>
      <c r="B1061" s="16">
        <v>50102060</v>
      </c>
      <c r="C1061" s="19">
        <v>2170.48</v>
      </c>
      <c r="D1061" s="19">
        <v>2170.48</v>
      </c>
      <c r="E1061" s="19">
        <v>2075.0300000000002</v>
      </c>
      <c r="F1061" s="19">
        <f t="shared" si="56"/>
        <v>0</v>
      </c>
      <c r="G1061" s="19">
        <f t="shared" si="57"/>
        <v>95.449999999999818</v>
      </c>
    </row>
    <row r="1062" spans="1:13" x14ac:dyDescent="0.25">
      <c r="A1062" s="5" t="s">
        <v>329</v>
      </c>
      <c r="B1062" s="16">
        <v>50102110</v>
      </c>
      <c r="C1062" s="19">
        <v>146796.16</v>
      </c>
      <c r="D1062" s="19">
        <v>146796.16</v>
      </c>
      <c r="E1062" s="19">
        <v>145158.84</v>
      </c>
      <c r="F1062" s="19">
        <f t="shared" si="56"/>
        <v>0</v>
      </c>
      <c r="G1062" s="19">
        <f t="shared" si="57"/>
        <v>1637.320000000007</v>
      </c>
    </row>
    <row r="1063" spans="1:13" x14ac:dyDescent="0.25">
      <c r="A1063" s="5" t="s">
        <v>26</v>
      </c>
      <c r="B1063" s="16">
        <v>50102140</v>
      </c>
      <c r="C1063" s="19">
        <v>356432</v>
      </c>
      <c r="D1063" s="19">
        <v>356432</v>
      </c>
      <c r="E1063" s="19">
        <v>356432</v>
      </c>
      <c r="F1063" s="19">
        <f t="shared" si="56"/>
        <v>0</v>
      </c>
      <c r="G1063" s="19">
        <f t="shared" si="57"/>
        <v>0</v>
      </c>
    </row>
    <row r="1064" spans="1:13" x14ac:dyDescent="0.25">
      <c r="A1064" s="5" t="s">
        <v>27</v>
      </c>
      <c r="B1064" s="16">
        <v>50102150</v>
      </c>
      <c r="C1064" s="19">
        <v>15000</v>
      </c>
      <c r="D1064" s="19">
        <v>15000</v>
      </c>
      <c r="E1064" s="19">
        <v>15000</v>
      </c>
      <c r="F1064" s="19">
        <f t="shared" si="56"/>
        <v>0</v>
      </c>
      <c r="G1064" s="19">
        <f t="shared" si="57"/>
        <v>0</v>
      </c>
    </row>
    <row r="1065" spans="1:13" x14ac:dyDescent="0.25">
      <c r="A1065" s="5" t="s">
        <v>28</v>
      </c>
      <c r="B1065" s="16">
        <v>50103010</v>
      </c>
      <c r="C1065" s="19">
        <v>256632</v>
      </c>
      <c r="D1065" s="19">
        <v>256632</v>
      </c>
      <c r="E1065" s="19">
        <v>256632</v>
      </c>
      <c r="F1065" s="19">
        <f t="shared" si="56"/>
        <v>0</v>
      </c>
      <c r="G1065" s="19">
        <f t="shared" si="57"/>
        <v>0</v>
      </c>
    </row>
    <row r="1066" spans="1:13" x14ac:dyDescent="0.25">
      <c r="A1066" s="5" t="s">
        <v>29</v>
      </c>
      <c r="B1066" s="16">
        <v>50103020</v>
      </c>
      <c r="C1066" s="19">
        <v>3600</v>
      </c>
      <c r="D1066" s="19">
        <v>3600</v>
      </c>
      <c r="E1066" s="19">
        <v>3600</v>
      </c>
      <c r="F1066" s="19">
        <f t="shared" si="56"/>
        <v>0</v>
      </c>
      <c r="G1066" s="19">
        <f t="shared" si="57"/>
        <v>0</v>
      </c>
    </row>
    <row r="1067" spans="1:13" x14ac:dyDescent="0.25">
      <c r="A1067" s="5" t="s">
        <v>30</v>
      </c>
      <c r="B1067" s="16">
        <v>50103030</v>
      </c>
      <c r="C1067" s="19">
        <v>16898</v>
      </c>
      <c r="D1067" s="19">
        <v>16898</v>
      </c>
      <c r="E1067" s="19">
        <v>16898</v>
      </c>
      <c r="F1067" s="19">
        <f t="shared" si="56"/>
        <v>0</v>
      </c>
      <c r="G1067" s="19">
        <f t="shared" si="57"/>
        <v>0</v>
      </c>
    </row>
    <row r="1068" spans="1:13" x14ac:dyDescent="0.25">
      <c r="A1068" s="5" t="s">
        <v>31</v>
      </c>
      <c r="B1068" s="16">
        <v>50103040</v>
      </c>
      <c r="C1068" s="19">
        <v>3600</v>
      </c>
      <c r="D1068" s="19">
        <v>3600</v>
      </c>
      <c r="E1068" s="19">
        <v>3600</v>
      </c>
      <c r="F1068" s="19">
        <f t="shared" si="56"/>
        <v>0</v>
      </c>
      <c r="G1068" s="19">
        <f t="shared" si="57"/>
        <v>0</v>
      </c>
    </row>
    <row r="1069" spans="1:13" x14ac:dyDescent="0.25">
      <c r="A1069" s="5" t="s">
        <v>32</v>
      </c>
      <c r="B1069" s="16">
        <v>50104990</v>
      </c>
      <c r="C1069" s="19">
        <v>15000</v>
      </c>
      <c r="D1069" s="19">
        <v>15000</v>
      </c>
      <c r="E1069" s="19">
        <v>15000</v>
      </c>
      <c r="F1069" s="19">
        <f t="shared" si="56"/>
        <v>0</v>
      </c>
      <c r="G1069" s="19">
        <f t="shared" si="57"/>
        <v>0</v>
      </c>
    </row>
    <row r="1070" spans="1:13" x14ac:dyDescent="0.25">
      <c r="B1070" s="16"/>
    </row>
    <row r="1071" spans="1:13" s="17" customFormat="1" x14ac:dyDescent="0.25">
      <c r="A1071" s="17" t="s">
        <v>33</v>
      </c>
      <c r="B1071" s="15">
        <v>200</v>
      </c>
      <c r="C1071" s="20">
        <v>2280400</v>
      </c>
      <c r="D1071" s="20">
        <v>2259700</v>
      </c>
      <c r="E1071" s="20">
        <v>2228713.2999999998</v>
      </c>
      <c r="F1071" s="20">
        <f t="shared" si="56"/>
        <v>20700</v>
      </c>
      <c r="G1071" s="20">
        <f t="shared" si="57"/>
        <v>30986.700000000186</v>
      </c>
      <c r="I1071" s="22"/>
      <c r="J1071" s="22"/>
      <c r="K1071" s="22"/>
      <c r="L1071" s="22"/>
      <c r="M1071" s="22"/>
    </row>
    <row r="1072" spans="1:13" x14ac:dyDescent="0.25">
      <c r="A1072" s="5" t="s">
        <v>35</v>
      </c>
      <c r="B1072" s="16">
        <v>50201010</v>
      </c>
      <c r="C1072" s="19">
        <v>50000</v>
      </c>
      <c r="D1072" s="19">
        <v>35000</v>
      </c>
      <c r="E1072" s="19">
        <v>34658.26</v>
      </c>
      <c r="F1072" s="19">
        <f t="shared" si="56"/>
        <v>15000</v>
      </c>
      <c r="G1072" s="19">
        <f t="shared" si="57"/>
        <v>341.73999999999796</v>
      </c>
    </row>
    <row r="1073" spans="1:13" x14ac:dyDescent="0.25">
      <c r="A1073" s="5" t="s">
        <v>36</v>
      </c>
      <c r="B1073" s="16">
        <v>50202010</v>
      </c>
      <c r="C1073" s="19">
        <v>20000</v>
      </c>
      <c r="D1073" s="19">
        <v>20000</v>
      </c>
      <c r="E1073" s="19">
        <v>20000</v>
      </c>
      <c r="F1073" s="19">
        <f t="shared" si="56"/>
        <v>0</v>
      </c>
      <c r="G1073" s="19">
        <f t="shared" si="57"/>
        <v>0</v>
      </c>
    </row>
    <row r="1074" spans="1:13" x14ac:dyDescent="0.25">
      <c r="A1074" s="5" t="s">
        <v>140</v>
      </c>
      <c r="B1074" s="16">
        <v>50203010</v>
      </c>
      <c r="C1074" s="19">
        <v>144648.51999999999</v>
      </c>
      <c r="D1074" s="19">
        <v>144648.51999999999</v>
      </c>
      <c r="E1074" s="19">
        <v>144648.51999999999</v>
      </c>
      <c r="F1074" s="19">
        <f t="shared" si="56"/>
        <v>0</v>
      </c>
      <c r="G1074" s="19">
        <f t="shared" si="57"/>
        <v>0</v>
      </c>
    </row>
    <row r="1075" spans="1:13" x14ac:dyDescent="0.25">
      <c r="A1075" s="5" t="s">
        <v>37</v>
      </c>
      <c r="B1075" s="16">
        <v>50203090</v>
      </c>
      <c r="C1075" s="19">
        <v>664917.61</v>
      </c>
      <c r="D1075" s="19">
        <v>664917.61</v>
      </c>
      <c r="E1075" s="19">
        <v>664917.61</v>
      </c>
      <c r="F1075" s="19">
        <f t="shared" si="56"/>
        <v>0</v>
      </c>
      <c r="G1075" s="19">
        <f t="shared" si="57"/>
        <v>0</v>
      </c>
    </row>
    <row r="1076" spans="1:13" x14ac:dyDescent="0.25">
      <c r="A1076" s="5" t="s">
        <v>38</v>
      </c>
      <c r="B1076" s="16">
        <v>50203990</v>
      </c>
      <c r="C1076" s="19">
        <v>59109</v>
      </c>
      <c r="D1076" s="19">
        <v>59109</v>
      </c>
      <c r="E1076" s="19">
        <v>56709</v>
      </c>
      <c r="F1076" s="19">
        <f t="shared" si="56"/>
        <v>0</v>
      </c>
      <c r="G1076" s="19">
        <f t="shared" si="57"/>
        <v>2400</v>
      </c>
    </row>
    <row r="1077" spans="1:13" x14ac:dyDescent="0.25">
      <c r="A1077" s="5" t="s">
        <v>39</v>
      </c>
      <c r="B1077" s="16">
        <v>50204010</v>
      </c>
      <c r="C1077" s="19">
        <v>3500</v>
      </c>
      <c r="D1077" s="19">
        <v>0</v>
      </c>
      <c r="E1077" s="19">
        <v>0</v>
      </c>
      <c r="F1077" s="19">
        <f t="shared" si="56"/>
        <v>3500</v>
      </c>
      <c r="G1077" s="19">
        <f t="shared" si="57"/>
        <v>0</v>
      </c>
    </row>
    <row r="1078" spans="1:13" x14ac:dyDescent="0.25">
      <c r="A1078" s="5" t="s">
        <v>40</v>
      </c>
      <c r="B1078" s="16">
        <v>50205010</v>
      </c>
      <c r="C1078" s="19">
        <v>2200</v>
      </c>
      <c r="D1078" s="19">
        <v>0</v>
      </c>
      <c r="E1078" s="19">
        <v>0</v>
      </c>
      <c r="F1078" s="19">
        <f t="shared" si="56"/>
        <v>2200</v>
      </c>
      <c r="G1078" s="19">
        <f t="shared" si="57"/>
        <v>0</v>
      </c>
    </row>
    <row r="1079" spans="1:13" x14ac:dyDescent="0.25">
      <c r="A1079" s="5" t="s">
        <v>41</v>
      </c>
      <c r="B1079" s="16">
        <v>50205020</v>
      </c>
      <c r="C1079" s="19">
        <v>42000</v>
      </c>
      <c r="D1079" s="19">
        <v>42000</v>
      </c>
      <c r="E1079" s="19">
        <v>42000</v>
      </c>
      <c r="F1079" s="19">
        <f t="shared" si="56"/>
        <v>0</v>
      </c>
      <c r="G1079" s="19">
        <f t="shared" si="57"/>
        <v>0</v>
      </c>
    </row>
    <row r="1080" spans="1:13" x14ac:dyDescent="0.25">
      <c r="A1080" s="5" t="s">
        <v>45</v>
      </c>
      <c r="B1080" s="16">
        <v>50212990</v>
      </c>
      <c r="C1080" s="19">
        <v>325000</v>
      </c>
      <c r="D1080" s="19">
        <v>325000</v>
      </c>
      <c r="E1080" s="19">
        <v>318887.38</v>
      </c>
      <c r="F1080" s="19">
        <f t="shared" si="56"/>
        <v>0</v>
      </c>
      <c r="G1080" s="19">
        <f t="shared" si="57"/>
        <v>6112.6199999999953</v>
      </c>
    </row>
    <row r="1081" spans="1:13" x14ac:dyDescent="0.25">
      <c r="A1081" s="5" t="s">
        <v>46</v>
      </c>
      <c r="B1081" s="16">
        <v>50213050</v>
      </c>
      <c r="C1081" s="19">
        <v>16774.87</v>
      </c>
      <c r="D1081" s="19">
        <v>16774.87</v>
      </c>
      <c r="E1081" s="19">
        <v>16774.87</v>
      </c>
      <c r="F1081" s="19">
        <f t="shared" si="56"/>
        <v>0</v>
      </c>
      <c r="G1081" s="19">
        <f t="shared" si="57"/>
        <v>0</v>
      </c>
    </row>
    <row r="1082" spans="1:13" x14ac:dyDescent="0.25">
      <c r="A1082" s="5" t="s">
        <v>195</v>
      </c>
      <c r="B1082" s="16">
        <v>50216010</v>
      </c>
      <c r="C1082" s="19">
        <v>330000</v>
      </c>
      <c r="D1082" s="19">
        <v>330000</v>
      </c>
      <c r="E1082" s="19">
        <v>330000</v>
      </c>
      <c r="F1082" s="19">
        <f t="shared" si="56"/>
        <v>0</v>
      </c>
      <c r="G1082" s="19">
        <f t="shared" si="57"/>
        <v>0</v>
      </c>
    </row>
    <row r="1083" spans="1:13" x14ac:dyDescent="0.25">
      <c r="A1083" s="5" t="s">
        <v>53</v>
      </c>
      <c r="B1083" s="16">
        <v>50216020</v>
      </c>
      <c r="C1083" s="19">
        <v>1250</v>
      </c>
      <c r="D1083" s="19">
        <v>1250</v>
      </c>
      <c r="E1083" s="19">
        <v>1250</v>
      </c>
      <c r="F1083" s="19">
        <f t="shared" si="56"/>
        <v>0</v>
      </c>
      <c r="G1083" s="19">
        <f t="shared" si="57"/>
        <v>0</v>
      </c>
    </row>
    <row r="1084" spans="1:13" x14ac:dyDescent="0.25">
      <c r="A1084" s="5" t="s">
        <v>54</v>
      </c>
      <c r="B1084" s="16">
        <v>50299020</v>
      </c>
      <c r="C1084" s="19">
        <v>21000</v>
      </c>
      <c r="D1084" s="19">
        <v>21000</v>
      </c>
      <c r="E1084" s="19">
        <v>19914.5</v>
      </c>
      <c r="F1084" s="19">
        <f t="shared" si="56"/>
        <v>0</v>
      </c>
      <c r="G1084" s="19">
        <f t="shared" si="57"/>
        <v>1085.5</v>
      </c>
    </row>
    <row r="1085" spans="1:13" x14ac:dyDescent="0.25">
      <c r="B1085" s="16"/>
    </row>
    <row r="1086" spans="1:13" s="17" customFormat="1" x14ac:dyDescent="0.25">
      <c r="A1086" s="17" t="s">
        <v>352</v>
      </c>
      <c r="B1086" s="15" t="s">
        <v>8</v>
      </c>
      <c r="C1086" s="20">
        <v>600000</v>
      </c>
      <c r="D1086" s="20">
        <v>600000</v>
      </c>
      <c r="E1086" s="20">
        <v>578953.16</v>
      </c>
      <c r="F1086" s="20">
        <f t="shared" si="56"/>
        <v>0</v>
      </c>
      <c r="G1086" s="20">
        <f t="shared" si="57"/>
        <v>21046.839999999967</v>
      </c>
      <c r="I1086" s="22"/>
      <c r="J1086" s="22"/>
      <c r="K1086" s="22"/>
      <c r="L1086" s="22"/>
      <c r="M1086" s="22"/>
    </row>
    <row r="1087" spans="1:13" x14ac:dyDescent="0.25">
      <c r="A1087" s="5" t="s">
        <v>65</v>
      </c>
      <c r="B1087" s="16">
        <v>50201010</v>
      </c>
      <c r="C1087" s="19">
        <v>120000</v>
      </c>
      <c r="D1087" s="19">
        <v>120000</v>
      </c>
      <c r="E1087" s="19">
        <v>118199.08</v>
      </c>
      <c r="F1087" s="19">
        <f t="shared" si="56"/>
        <v>0</v>
      </c>
      <c r="G1087" s="19">
        <f t="shared" si="57"/>
        <v>1800.9199999999983</v>
      </c>
    </row>
    <row r="1088" spans="1:13" x14ac:dyDescent="0.25">
      <c r="A1088" s="5" t="s">
        <v>66</v>
      </c>
      <c r="B1088" s="16">
        <v>50202010</v>
      </c>
      <c r="C1088" s="19">
        <v>65000</v>
      </c>
      <c r="D1088" s="19">
        <v>65000</v>
      </c>
      <c r="E1088" s="19">
        <v>60779.08</v>
      </c>
      <c r="F1088" s="19">
        <f t="shared" si="56"/>
        <v>0</v>
      </c>
      <c r="G1088" s="19">
        <f t="shared" si="57"/>
        <v>4220.9199999999983</v>
      </c>
    </row>
    <row r="1089" spans="1:13" x14ac:dyDescent="0.25">
      <c r="A1089" s="5" t="s">
        <v>67</v>
      </c>
      <c r="B1089" s="16">
        <v>50203010</v>
      </c>
      <c r="C1089" s="19">
        <v>5000</v>
      </c>
      <c r="D1089" s="19">
        <v>5000</v>
      </c>
      <c r="E1089" s="19">
        <v>0</v>
      </c>
      <c r="F1089" s="19">
        <f t="shared" si="56"/>
        <v>0</v>
      </c>
      <c r="G1089" s="19">
        <f t="shared" si="57"/>
        <v>5000</v>
      </c>
    </row>
    <row r="1090" spans="1:13" x14ac:dyDescent="0.25">
      <c r="A1090" s="5" t="s">
        <v>69</v>
      </c>
      <c r="B1090" s="16">
        <v>50203990</v>
      </c>
      <c r="C1090" s="19">
        <v>10000</v>
      </c>
      <c r="D1090" s="19">
        <v>10000</v>
      </c>
      <c r="E1090" s="19">
        <v>0</v>
      </c>
      <c r="F1090" s="19">
        <f t="shared" si="56"/>
        <v>0</v>
      </c>
      <c r="G1090" s="19">
        <f t="shared" si="57"/>
        <v>10000</v>
      </c>
    </row>
    <row r="1091" spans="1:13" x14ac:dyDescent="0.25">
      <c r="A1091" s="5" t="s">
        <v>72</v>
      </c>
      <c r="B1091" s="16">
        <v>50299030</v>
      </c>
      <c r="C1091" s="19">
        <v>400000</v>
      </c>
      <c r="D1091" s="19">
        <v>400000</v>
      </c>
      <c r="E1091" s="19">
        <v>399975</v>
      </c>
      <c r="F1091" s="19">
        <f t="shared" si="56"/>
        <v>0</v>
      </c>
      <c r="G1091" s="19">
        <f t="shared" si="57"/>
        <v>25</v>
      </c>
    </row>
    <row r="1092" spans="1:13" x14ac:dyDescent="0.25">
      <c r="B1092" s="16"/>
    </row>
    <row r="1093" spans="1:13" s="17" customFormat="1" x14ac:dyDescent="0.25">
      <c r="A1093" s="17" t="s">
        <v>115</v>
      </c>
      <c r="B1093" s="15">
        <v>300</v>
      </c>
      <c r="C1093" s="20">
        <v>4000000</v>
      </c>
      <c r="D1093" s="20">
        <v>4000000</v>
      </c>
      <c r="E1093" s="20">
        <v>4000000</v>
      </c>
      <c r="F1093" s="20">
        <f t="shared" si="56"/>
        <v>0</v>
      </c>
      <c r="G1093" s="20">
        <f t="shared" si="57"/>
        <v>0</v>
      </c>
      <c r="I1093" s="22"/>
      <c r="J1093" s="22"/>
      <c r="K1093" s="22"/>
      <c r="L1093" s="22"/>
      <c r="M1093" s="22"/>
    </row>
    <row r="1094" spans="1:13" x14ac:dyDescent="0.25">
      <c r="A1094" s="5" t="s">
        <v>119</v>
      </c>
      <c r="B1094" s="16">
        <v>10705030</v>
      </c>
      <c r="C1094" s="19">
        <v>4000000</v>
      </c>
      <c r="D1094" s="19">
        <v>4000000</v>
      </c>
      <c r="E1094" s="19">
        <v>4000000</v>
      </c>
      <c r="F1094" s="19">
        <f t="shared" si="56"/>
        <v>0</v>
      </c>
      <c r="G1094" s="19">
        <f t="shared" si="57"/>
        <v>0</v>
      </c>
    </row>
    <row r="1095" spans="1:13" x14ac:dyDescent="0.25">
      <c r="B1095" s="16"/>
    </row>
    <row r="1096" spans="1:13" x14ac:dyDescent="0.25">
      <c r="A1096" s="17" t="s">
        <v>353</v>
      </c>
      <c r="B1096" s="15" t="s">
        <v>354</v>
      </c>
      <c r="C1096" s="20">
        <f>+C1097+C1115+C1144</f>
        <v>205576325.40000001</v>
      </c>
      <c r="D1096" s="20">
        <f t="shared" ref="D1096:G1096" si="58">+D1097+D1115+D1144</f>
        <v>194317325.40000001</v>
      </c>
      <c r="E1096" s="20">
        <f t="shared" si="58"/>
        <v>192962450.55000001</v>
      </c>
      <c r="F1096" s="20">
        <f t="shared" si="58"/>
        <v>11259000</v>
      </c>
      <c r="G1096" s="20">
        <f t="shared" si="58"/>
        <v>1354874.8500000015</v>
      </c>
    </row>
    <row r="1097" spans="1:13" s="17" customFormat="1" x14ac:dyDescent="0.25">
      <c r="A1097" s="17" t="s">
        <v>19</v>
      </c>
      <c r="B1097" s="15">
        <v>100</v>
      </c>
      <c r="C1097" s="21">
        <v>64278686.399999999</v>
      </c>
      <c r="D1097" s="21">
        <v>64278686.399999999</v>
      </c>
      <c r="E1097" s="21">
        <v>64155939.75</v>
      </c>
      <c r="F1097" s="21">
        <f t="shared" si="56"/>
        <v>0</v>
      </c>
      <c r="G1097" s="21">
        <f t="shared" si="57"/>
        <v>122746.64999999851</v>
      </c>
      <c r="I1097" s="22"/>
      <c r="J1097" s="22"/>
      <c r="K1097" s="22"/>
      <c r="L1097" s="22"/>
      <c r="M1097" s="22"/>
    </row>
    <row r="1098" spans="1:13" x14ac:dyDescent="0.25">
      <c r="A1098" s="5" t="s">
        <v>20</v>
      </c>
      <c r="B1098" s="16">
        <v>50101010</v>
      </c>
      <c r="C1098" s="19">
        <v>8179698.3200000003</v>
      </c>
      <c r="D1098" s="19">
        <v>8179698.3200000003</v>
      </c>
      <c r="E1098" s="19">
        <v>8124235.9100000001</v>
      </c>
      <c r="F1098" s="19">
        <f t="shared" si="56"/>
        <v>0</v>
      </c>
      <c r="G1098" s="19">
        <f t="shared" si="57"/>
        <v>55462.410000000149</v>
      </c>
    </row>
    <row r="1099" spans="1:13" x14ac:dyDescent="0.25">
      <c r="A1099" s="5" t="s">
        <v>21</v>
      </c>
      <c r="B1099" s="16">
        <v>50101020</v>
      </c>
      <c r="C1099" s="19">
        <v>50526041.280000001</v>
      </c>
      <c r="D1099" s="19">
        <v>50526041.280000001</v>
      </c>
      <c r="E1099" s="19">
        <v>50526041.280000001</v>
      </c>
      <c r="F1099" s="19">
        <f t="shared" si="56"/>
        <v>0</v>
      </c>
      <c r="G1099" s="19">
        <f t="shared" si="57"/>
        <v>0</v>
      </c>
    </row>
    <row r="1100" spans="1:13" x14ac:dyDescent="0.25">
      <c r="A1100" s="5" t="s">
        <v>22</v>
      </c>
      <c r="B1100" s="16">
        <v>50102010</v>
      </c>
      <c r="C1100" s="19">
        <v>570608.43999999994</v>
      </c>
      <c r="D1100" s="19">
        <v>570608.43999999994</v>
      </c>
      <c r="E1100" s="19">
        <v>570608.43999999994</v>
      </c>
      <c r="F1100" s="19">
        <f t="shared" si="56"/>
        <v>0</v>
      </c>
      <c r="G1100" s="19">
        <f t="shared" si="57"/>
        <v>0</v>
      </c>
    </row>
    <row r="1101" spans="1:13" x14ac:dyDescent="0.25">
      <c r="A1101" s="5" t="s">
        <v>23</v>
      </c>
      <c r="B1101" s="16">
        <v>50102020</v>
      </c>
      <c r="C1101" s="19">
        <v>60000</v>
      </c>
      <c r="D1101" s="19">
        <v>60000</v>
      </c>
      <c r="E1101" s="19">
        <v>60000</v>
      </c>
      <c r="F1101" s="19">
        <f t="shared" si="56"/>
        <v>0</v>
      </c>
      <c r="G1101" s="19">
        <f t="shared" si="57"/>
        <v>0</v>
      </c>
    </row>
    <row r="1102" spans="1:13" x14ac:dyDescent="0.25">
      <c r="A1102" s="5" t="s">
        <v>24</v>
      </c>
      <c r="B1102" s="16">
        <v>50102040</v>
      </c>
      <c r="C1102" s="19">
        <v>150000</v>
      </c>
      <c r="D1102" s="19">
        <v>150000</v>
      </c>
      <c r="E1102" s="19">
        <v>150000</v>
      </c>
      <c r="F1102" s="19">
        <f t="shared" si="56"/>
        <v>0</v>
      </c>
      <c r="G1102" s="19">
        <f t="shared" si="57"/>
        <v>0</v>
      </c>
    </row>
    <row r="1103" spans="1:13" x14ac:dyDescent="0.25">
      <c r="A1103" s="5" t="s">
        <v>325</v>
      </c>
      <c r="B1103" s="16">
        <v>50102050</v>
      </c>
      <c r="C1103" s="19">
        <v>244550</v>
      </c>
      <c r="D1103" s="19">
        <v>244550</v>
      </c>
      <c r="E1103" s="19">
        <v>228050</v>
      </c>
      <c r="F1103" s="19">
        <f t="shared" si="56"/>
        <v>0</v>
      </c>
      <c r="G1103" s="19">
        <f t="shared" si="57"/>
        <v>16500</v>
      </c>
    </row>
    <row r="1104" spans="1:13" x14ac:dyDescent="0.25">
      <c r="A1104" s="5" t="s">
        <v>327</v>
      </c>
      <c r="B1104" s="16">
        <v>50102060</v>
      </c>
      <c r="C1104" s="19">
        <v>34350.239999999998</v>
      </c>
      <c r="D1104" s="19">
        <v>34350.239999999998</v>
      </c>
      <c r="E1104" s="19">
        <v>31745.73</v>
      </c>
      <c r="F1104" s="19">
        <f t="shared" si="56"/>
        <v>0</v>
      </c>
      <c r="G1104" s="19">
        <f t="shared" si="57"/>
        <v>2604.5099999999984</v>
      </c>
    </row>
    <row r="1105" spans="1:13" x14ac:dyDescent="0.25">
      <c r="A1105" s="5" t="s">
        <v>329</v>
      </c>
      <c r="B1105" s="16">
        <v>50102110</v>
      </c>
      <c r="C1105" s="19">
        <v>1736717.83</v>
      </c>
      <c r="D1105" s="19">
        <v>1736717.83</v>
      </c>
      <c r="E1105" s="19">
        <v>1688538.1</v>
      </c>
      <c r="F1105" s="19">
        <f t="shared" si="56"/>
        <v>0</v>
      </c>
      <c r="G1105" s="19">
        <f t="shared" si="57"/>
        <v>48179.729999999981</v>
      </c>
    </row>
    <row r="1106" spans="1:13" x14ac:dyDescent="0.25">
      <c r="A1106" s="5" t="s">
        <v>148</v>
      </c>
      <c r="B1106" s="16">
        <v>50102120</v>
      </c>
      <c r="C1106" s="19">
        <v>10000</v>
      </c>
      <c r="D1106" s="19">
        <v>10000</v>
      </c>
      <c r="E1106" s="19">
        <v>10000</v>
      </c>
      <c r="F1106" s="19">
        <f t="shared" si="56"/>
        <v>0</v>
      </c>
      <c r="G1106" s="19">
        <f t="shared" si="57"/>
        <v>0</v>
      </c>
    </row>
    <row r="1107" spans="1:13" x14ac:dyDescent="0.25">
      <c r="A1107" s="5" t="s">
        <v>26</v>
      </c>
      <c r="B1107" s="16">
        <v>50102140</v>
      </c>
      <c r="C1107" s="19">
        <v>1379766</v>
      </c>
      <c r="D1107" s="19">
        <v>1379766</v>
      </c>
      <c r="E1107" s="19">
        <v>1379766</v>
      </c>
      <c r="F1107" s="19">
        <f t="shared" si="56"/>
        <v>0</v>
      </c>
      <c r="G1107" s="19">
        <f t="shared" si="57"/>
        <v>0</v>
      </c>
    </row>
    <row r="1108" spans="1:13" x14ac:dyDescent="0.25">
      <c r="A1108" s="5" t="s">
        <v>27</v>
      </c>
      <c r="B1108" s="16">
        <v>50102150</v>
      </c>
      <c r="C1108" s="19">
        <v>120000</v>
      </c>
      <c r="D1108" s="19">
        <v>120000</v>
      </c>
      <c r="E1108" s="19">
        <v>120000</v>
      </c>
      <c r="F1108" s="19">
        <f t="shared" si="56"/>
        <v>0</v>
      </c>
      <c r="G1108" s="19">
        <f t="shared" si="57"/>
        <v>0</v>
      </c>
    </row>
    <row r="1109" spans="1:13" x14ac:dyDescent="0.25">
      <c r="A1109" s="5" t="s">
        <v>28</v>
      </c>
      <c r="B1109" s="16">
        <v>50103010</v>
      </c>
      <c r="C1109" s="19">
        <v>992721.64</v>
      </c>
      <c r="D1109" s="19">
        <v>992721.64</v>
      </c>
      <c r="E1109" s="19">
        <v>992721.64</v>
      </c>
      <c r="F1109" s="19">
        <f t="shared" si="56"/>
        <v>0</v>
      </c>
      <c r="G1109" s="19">
        <f t="shared" si="57"/>
        <v>0</v>
      </c>
    </row>
    <row r="1110" spans="1:13" x14ac:dyDescent="0.25">
      <c r="A1110" s="5" t="s">
        <v>29</v>
      </c>
      <c r="B1110" s="16">
        <v>50103020</v>
      </c>
      <c r="C1110" s="19">
        <v>28800</v>
      </c>
      <c r="D1110" s="19">
        <v>28800</v>
      </c>
      <c r="E1110" s="19">
        <v>28800</v>
      </c>
      <c r="F1110" s="19">
        <f t="shared" si="56"/>
        <v>0</v>
      </c>
      <c r="G1110" s="19">
        <f t="shared" si="57"/>
        <v>0</v>
      </c>
    </row>
    <row r="1111" spans="1:13" x14ac:dyDescent="0.25">
      <c r="A1111" s="5" t="s">
        <v>30</v>
      </c>
      <c r="B1111" s="16">
        <v>50103030</v>
      </c>
      <c r="C1111" s="19">
        <v>96651.520000000004</v>
      </c>
      <c r="D1111" s="19">
        <v>96651.520000000004</v>
      </c>
      <c r="E1111" s="19">
        <v>96651.520000000004</v>
      </c>
      <c r="F1111" s="19">
        <f t="shared" si="56"/>
        <v>0</v>
      </c>
      <c r="G1111" s="19">
        <f t="shared" si="57"/>
        <v>0</v>
      </c>
    </row>
    <row r="1112" spans="1:13" x14ac:dyDescent="0.25">
      <c r="A1112" s="5" t="s">
        <v>31</v>
      </c>
      <c r="B1112" s="16">
        <v>50103040</v>
      </c>
      <c r="C1112" s="19">
        <v>28781.13</v>
      </c>
      <c r="D1112" s="19">
        <v>28781.13</v>
      </c>
      <c r="E1112" s="19">
        <v>28781.13</v>
      </c>
      <c r="F1112" s="19">
        <f t="shared" si="56"/>
        <v>0</v>
      </c>
      <c r="G1112" s="19">
        <f t="shared" si="57"/>
        <v>0</v>
      </c>
    </row>
    <row r="1113" spans="1:13" x14ac:dyDescent="0.25">
      <c r="A1113" s="5" t="s">
        <v>32</v>
      </c>
      <c r="B1113" s="16">
        <v>50104990</v>
      </c>
      <c r="C1113" s="19">
        <v>120000</v>
      </c>
      <c r="D1113" s="19">
        <v>120000</v>
      </c>
      <c r="E1113" s="19">
        <v>120000</v>
      </c>
      <c r="F1113" s="19">
        <f t="shared" si="56"/>
        <v>0</v>
      </c>
      <c r="G1113" s="19">
        <f t="shared" si="57"/>
        <v>0</v>
      </c>
    </row>
    <row r="1114" spans="1:13" x14ac:dyDescent="0.25">
      <c r="B1114" s="16"/>
    </row>
    <row r="1115" spans="1:13" s="17" customFormat="1" x14ac:dyDescent="0.25">
      <c r="A1115" s="17" t="s">
        <v>33</v>
      </c>
      <c r="B1115" s="15">
        <v>200</v>
      </c>
      <c r="C1115" s="20">
        <f>SUM(C1116:C1142)</f>
        <v>140202639</v>
      </c>
      <c r="D1115" s="20">
        <f t="shared" ref="D1115:G1115" si="59">SUM(D1116:D1142)</f>
        <v>128943639</v>
      </c>
      <c r="E1115" s="20">
        <f t="shared" si="59"/>
        <v>128648510.8</v>
      </c>
      <c r="F1115" s="20">
        <f t="shared" si="59"/>
        <v>11259000</v>
      </c>
      <c r="G1115" s="20">
        <f t="shared" si="59"/>
        <v>295128.20000000298</v>
      </c>
      <c r="I1115" s="22"/>
      <c r="J1115" s="22"/>
      <c r="K1115" s="22"/>
      <c r="L1115" s="22"/>
      <c r="M1115" s="22"/>
    </row>
    <row r="1116" spans="1:13" x14ac:dyDescent="0.25">
      <c r="A1116" s="5" t="s">
        <v>35</v>
      </c>
      <c r="B1116" s="16">
        <v>50201010</v>
      </c>
      <c r="C1116" s="19">
        <v>298913.96000000002</v>
      </c>
      <c r="D1116" s="19">
        <v>298913.96000000002</v>
      </c>
      <c r="E1116" s="19">
        <v>298913.96000000002</v>
      </c>
      <c r="F1116" s="19">
        <f t="shared" si="56"/>
        <v>0</v>
      </c>
      <c r="G1116" s="19">
        <f t="shared" si="57"/>
        <v>0</v>
      </c>
    </row>
    <row r="1117" spans="1:13" x14ac:dyDescent="0.25">
      <c r="A1117" s="5" t="s">
        <v>36</v>
      </c>
      <c r="B1117" s="16">
        <v>50202010</v>
      </c>
      <c r="C1117" s="19">
        <v>791450</v>
      </c>
      <c r="D1117" s="19">
        <v>791450</v>
      </c>
      <c r="E1117" s="19">
        <v>791450</v>
      </c>
      <c r="F1117" s="19">
        <f t="shared" si="56"/>
        <v>0</v>
      </c>
      <c r="G1117" s="19">
        <f t="shared" si="57"/>
        <v>0</v>
      </c>
    </row>
    <row r="1118" spans="1:13" x14ac:dyDescent="0.25">
      <c r="A1118" s="5" t="s">
        <v>140</v>
      </c>
      <c r="B1118" s="16">
        <v>50203010</v>
      </c>
      <c r="C1118" s="19">
        <v>3718005.7</v>
      </c>
      <c r="D1118" s="19">
        <v>3718005.7</v>
      </c>
      <c r="E1118" s="19">
        <v>3718005.7</v>
      </c>
      <c r="F1118" s="19">
        <f t="shared" si="56"/>
        <v>0</v>
      </c>
      <c r="G1118" s="19">
        <f t="shared" si="57"/>
        <v>0</v>
      </c>
    </row>
    <row r="1119" spans="1:13" x14ac:dyDescent="0.25">
      <c r="A1119" s="5" t="s">
        <v>213</v>
      </c>
      <c r="B1119" s="16">
        <v>50203020</v>
      </c>
      <c r="C1119" s="19">
        <v>192500</v>
      </c>
      <c r="D1119" s="19">
        <v>92500</v>
      </c>
      <c r="E1119" s="19">
        <v>92500</v>
      </c>
      <c r="F1119" s="19">
        <f t="shared" ref="F1119:F1183" si="60">C1119-D1119</f>
        <v>100000</v>
      </c>
      <c r="G1119" s="19">
        <f t="shared" ref="G1119:G1183" si="61">D1119-E1119</f>
        <v>0</v>
      </c>
    </row>
    <row r="1120" spans="1:13" x14ac:dyDescent="0.25">
      <c r="A1120" s="5" t="s">
        <v>355</v>
      </c>
      <c r="B1120" s="16">
        <v>50203050</v>
      </c>
      <c r="C1120" s="19">
        <v>5973313.9500000002</v>
      </c>
      <c r="D1120" s="19">
        <v>5173313.95</v>
      </c>
      <c r="E1120" s="19">
        <v>5173313.95</v>
      </c>
      <c r="F1120" s="19">
        <f t="shared" si="60"/>
        <v>800000</v>
      </c>
      <c r="G1120" s="19">
        <f t="shared" si="61"/>
        <v>0</v>
      </c>
    </row>
    <row r="1121" spans="1:7" x14ac:dyDescent="0.25">
      <c r="A1121" s="5" t="s">
        <v>356</v>
      </c>
      <c r="B1121" s="16">
        <v>50203070</v>
      </c>
      <c r="C1121" s="19">
        <v>15800000</v>
      </c>
      <c r="D1121" s="19">
        <v>11000000</v>
      </c>
      <c r="E1121" s="19">
        <v>10992763</v>
      </c>
      <c r="F1121" s="19">
        <f t="shared" si="60"/>
        <v>4800000</v>
      </c>
      <c r="G1121" s="19">
        <f t="shared" si="61"/>
        <v>7237</v>
      </c>
    </row>
    <row r="1122" spans="1:7" x14ac:dyDescent="0.25">
      <c r="A1122" s="5" t="s">
        <v>357</v>
      </c>
      <c r="B1122" s="16">
        <v>50203080</v>
      </c>
      <c r="C1122" s="19">
        <f>40000000+700000</f>
        <v>40700000</v>
      </c>
      <c r="D1122" s="19">
        <v>40700000</v>
      </c>
      <c r="E1122" s="19">
        <f>36966473.15+3641760</f>
        <v>40608233.149999999</v>
      </c>
      <c r="F1122" s="19">
        <f t="shared" si="60"/>
        <v>0</v>
      </c>
      <c r="G1122" s="19">
        <f t="shared" si="61"/>
        <v>91766.85000000149</v>
      </c>
    </row>
    <row r="1123" spans="1:7" x14ac:dyDescent="0.25">
      <c r="A1123" s="5" t="s">
        <v>37</v>
      </c>
      <c r="B1123" s="16">
        <v>50203090</v>
      </c>
      <c r="C1123" s="19">
        <v>3850000</v>
      </c>
      <c r="D1123" s="19">
        <v>3850000</v>
      </c>
      <c r="E1123" s="19">
        <v>3849211.25</v>
      </c>
      <c r="F1123" s="19">
        <f t="shared" si="60"/>
        <v>0</v>
      </c>
      <c r="G1123" s="19">
        <f t="shared" si="61"/>
        <v>788.75</v>
      </c>
    </row>
    <row r="1124" spans="1:7" x14ac:dyDescent="0.25">
      <c r="A1124" s="5" t="s">
        <v>38</v>
      </c>
      <c r="B1124" s="16">
        <v>50203990</v>
      </c>
      <c r="C1124" s="19">
        <v>2995745</v>
      </c>
      <c r="D1124" s="19">
        <v>2241745</v>
      </c>
      <c r="E1124" s="19">
        <v>2241745</v>
      </c>
      <c r="F1124" s="19">
        <f t="shared" si="60"/>
        <v>754000</v>
      </c>
      <c r="G1124" s="19">
        <f t="shared" si="61"/>
        <v>0</v>
      </c>
    </row>
    <row r="1125" spans="1:7" x14ac:dyDescent="0.25">
      <c r="A1125" s="5" t="s">
        <v>358</v>
      </c>
      <c r="B1125" s="16">
        <v>50203990</v>
      </c>
      <c r="C1125" s="19">
        <v>400000</v>
      </c>
      <c r="D1125" s="19">
        <v>200000</v>
      </c>
      <c r="E1125" s="19">
        <v>200000</v>
      </c>
      <c r="F1125" s="19">
        <f t="shared" si="60"/>
        <v>200000</v>
      </c>
      <c r="G1125" s="19">
        <f t="shared" si="61"/>
        <v>0</v>
      </c>
    </row>
    <row r="1126" spans="1:7" x14ac:dyDescent="0.25">
      <c r="A1126" s="5" t="s">
        <v>39</v>
      </c>
      <c r="B1126" s="16">
        <v>50204010</v>
      </c>
      <c r="C1126" s="19">
        <v>100000</v>
      </c>
      <c r="D1126" s="19">
        <v>0</v>
      </c>
      <c r="E1126" s="19">
        <v>0</v>
      </c>
      <c r="F1126" s="19">
        <f t="shared" si="60"/>
        <v>100000</v>
      </c>
      <c r="G1126" s="19">
        <f t="shared" si="61"/>
        <v>0</v>
      </c>
    </row>
    <row r="1127" spans="1:7" x14ac:dyDescent="0.25">
      <c r="A1127" s="5" t="s">
        <v>163</v>
      </c>
      <c r="B1127" s="16">
        <v>50204020</v>
      </c>
      <c r="C1127" s="19">
        <v>6445350.8700000001</v>
      </c>
      <c r="D1127" s="19">
        <v>4945350.87</v>
      </c>
      <c r="E1127" s="19">
        <v>4945350.87</v>
      </c>
      <c r="F1127" s="19">
        <f t="shared" si="60"/>
        <v>1500000</v>
      </c>
      <c r="G1127" s="19">
        <f t="shared" si="61"/>
        <v>0</v>
      </c>
    </row>
    <row r="1128" spans="1:7" x14ac:dyDescent="0.25">
      <c r="A1128" s="5" t="s">
        <v>41</v>
      </c>
      <c r="B1128" s="16">
        <v>50205020</v>
      </c>
      <c r="C1128" s="19">
        <v>42000</v>
      </c>
      <c r="D1128" s="19">
        <v>42000</v>
      </c>
      <c r="E1128" s="19">
        <v>42000</v>
      </c>
      <c r="F1128" s="19">
        <f t="shared" si="60"/>
        <v>0</v>
      </c>
      <c r="G1128" s="19">
        <f t="shared" si="61"/>
        <v>0</v>
      </c>
    </row>
    <row r="1129" spans="1:7" x14ac:dyDescent="0.25">
      <c r="A1129" s="5" t="s">
        <v>696</v>
      </c>
      <c r="B1129" s="16">
        <v>50205030</v>
      </c>
      <c r="C1129" s="19">
        <v>28400</v>
      </c>
      <c r="D1129" s="19">
        <v>3400</v>
      </c>
      <c r="E1129" s="19">
        <v>3400</v>
      </c>
      <c r="F1129" s="19">
        <f t="shared" si="60"/>
        <v>25000</v>
      </c>
      <c r="G1129" s="19">
        <f t="shared" si="61"/>
        <v>0</v>
      </c>
    </row>
    <row r="1130" spans="1:7" x14ac:dyDescent="0.25">
      <c r="A1130" s="5" t="s">
        <v>164</v>
      </c>
      <c r="B1130" s="16">
        <v>50205040</v>
      </c>
      <c r="C1130" s="19">
        <v>25000</v>
      </c>
      <c r="D1130" s="19">
        <v>0</v>
      </c>
      <c r="E1130" s="19">
        <v>0</v>
      </c>
      <c r="F1130" s="19">
        <f t="shared" si="60"/>
        <v>25000</v>
      </c>
      <c r="G1130" s="19">
        <f t="shared" si="61"/>
        <v>0</v>
      </c>
    </row>
    <row r="1131" spans="1:7" x14ac:dyDescent="0.25">
      <c r="A1131" s="5" t="s">
        <v>45</v>
      </c>
      <c r="B1131" s="16">
        <v>50212990</v>
      </c>
      <c r="C1131" s="19">
        <f>54278858.68-700000</f>
        <v>53578858.68</v>
      </c>
      <c r="D1131" s="19">
        <v>53578858.68</v>
      </c>
      <c r="E1131" s="19">
        <v>53383563.079999998</v>
      </c>
      <c r="F1131" s="19">
        <f t="shared" si="60"/>
        <v>0</v>
      </c>
      <c r="G1131" s="19">
        <f t="shared" si="61"/>
        <v>195295.60000000149</v>
      </c>
    </row>
    <row r="1132" spans="1:7" x14ac:dyDescent="0.25">
      <c r="A1132" s="5" t="s">
        <v>141</v>
      </c>
      <c r="B1132" s="16">
        <v>50213040</v>
      </c>
      <c r="C1132" s="19">
        <v>859683</v>
      </c>
      <c r="D1132" s="19">
        <v>859683</v>
      </c>
      <c r="E1132" s="19">
        <v>859683</v>
      </c>
      <c r="F1132" s="19">
        <f t="shared" si="60"/>
        <v>0</v>
      </c>
      <c r="G1132" s="19">
        <f t="shared" si="61"/>
        <v>0</v>
      </c>
    </row>
    <row r="1133" spans="1:7" x14ac:dyDescent="0.25">
      <c r="A1133" s="5" t="s">
        <v>655</v>
      </c>
      <c r="B1133" s="16">
        <v>50213050</v>
      </c>
      <c r="C1133" s="19">
        <v>100000</v>
      </c>
      <c r="D1133" s="19">
        <v>50000</v>
      </c>
      <c r="E1133" s="19">
        <v>50000</v>
      </c>
      <c r="F1133" s="19">
        <f t="shared" si="60"/>
        <v>50000</v>
      </c>
      <c r="G1133" s="19">
        <f t="shared" si="61"/>
        <v>0</v>
      </c>
    </row>
    <row r="1134" spans="1:7" x14ac:dyDescent="0.25">
      <c r="A1134" s="5" t="s">
        <v>656</v>
      </c>
      <c r="B1134" s="16">
        <v>50213050</v>
      </c>
      <c r="C1134" s="19">
        <v>2421155</v>
      </c>
      <c r="D1134" s="19">
        <v>721155</v>
      </c>
      <c r="E1134" s="19">
        <v>721155</v>
      </c>
      <c r="F1134" s="19">
        <f t="shared" si="60"/>
        <v>1700000</v>
      </c>
      <c r="G1134" s="19">
        <f t="shared" si="61"/>
        <v>0</v>
      </c>
    </row>
    <row r="1135" spans="1:7" x14ac:dyDescent="0.25">
      <c r="A1135" s="5" t="s">
        <v>658</v>
      </c>
      <c r="B1135" s="16">
        <v>50213050</v>
      </c>
      <c r="C1135" s="19">
        <v>25000</v>
      </c>
      <c r="D1135" s="19">
        <v>0</v>
      </c>
      <c r="E1135" s="19">
        <v>0</v>
      </c>
      <c r="F1135" s="19">
        <f t="shared" si="60"/>
        <v>25000</v>
      </c>
      <c r="G1135" s="19">
        <f t="shared" si="61"/>
        <v>0</v>
      </c>
    </row>
    <row r="1136" spans="1:7" x14ac:dyDescent="0.25">
      <c r="A1136" s="5" t="s">
        <v>657</v>
      </c>
      <c r="B1136" s="16">
        <v>50213050</v>
      </c>
      <c r="C1136" s="19">
        <v>25000</v>
      </c>
      <c r="D1136" s="19">
        <v>0</v>
      </c>
      <c r="E1136" s="19">
        <v>0</v>
      </c>
      <c r="F1136" s="19">
        <f t="shared" si="60"/>
        <v>25000</v>
      </c>
      <c r="G1136" s="19">
        <f t="shared" si="61"/>
        <v>0</v>
      </c>
    </row>
    <row r="1137" spans="1:13" x14ac:dyDescent="0.25">
      <c r="A1137" s="5" t="s">
        <v>142</v>
      </c>
      <c r="B1137" s="16">
        <v>50213060</v>
      </c>
      <c r="C1137" s="19">
        <v>1520320</v>
      </c>
      <c r="D1137" s="19">
        <v>520320</v>
      </c>
      <c r="E1137" s="19">
        <v>520320</v>
      </c>
      <c r="F1137" s="19">
        <f t="shared" si="60"/>
        <v>1000000</v>
      </c>
      <c r="G1137" s="19">
        <f t="shared" si="61"/>
        <v>0</v>
      </c>
    </row>
    <row r="1138" spans="1:13" x14ac:dyDescent="0.25">
      <c r="A1138" s="5" t="s">
        <v>195</v>
      </c>
      <c r="B1138" s="16">
        <v>50216010</v>
      </c>
      <c r="C1138" s="19">
        <v>150442.84</v>
      </c>
      <c r="D1138" s="19">
        <v>25442.84</v>
      </c>
      <c r="E1138" s="19">
        <v>25442.84</v>
      </c>
      <c r="F1138" s="19">
        <f t="shared" si="60"/>
        <v>125000</v>
      </c>
      <c r="G1138" s="19">
        <f t="shared" si="61"/>
        <v>0</v>
      </c>
    </row>
    <row r="1139" spans="1:13" x14ac:dyDescent="0.25">
      <c r="A1139" s="5" t="s">
        <v>53</v>
      </c>
      <c r="B1139" s="16">
        <v>50216020</v>
      </c>
      <c r="C1139" s="19">
        <v>31500</v>
      </c>
      <c r="D1139" s="19">
        <v>31500</v>
      </c>
      <c r="E1139" s="19">
        <v>31500</v>
      </c>
      <c r="F1139" s="19">
        <f t="shared" si="60"/>
        <v>0</v>
      </c>
      <c r="G1139" s="19">
        <f t="shared" si="61"/>
        <v>0</v>
      </c>
    </row>
    <row r="1140" spans="1:13" x14ac:dyDescent="0.25">
      <c r="A1140" s="5" t="s">
        <v>54</v>
      </c>
      <c r="B1140" s="16">
        <v>50299020</v>
      </c>
      <c r="C1140" s="19">
        <v>100000</v>
      </c>
      <c r="D1140" s="19">
        <v>100000</v>
      </c>
      <c r="E1140" s="19">
        <v>99960</v>
      </c>
      <c r="F1140" s="19">
        <f t="shared" si="60"/>
        <v>0</v>
      </c>
      <c r="G1140" s="19">
        <f t="shared" si="61"/>
        <v>40</v>
      </c>
    </row>
    <row r="1141" spans="1:13" x14ac:dyDescent="0.25">
      <c r="A1141" s="5" t="s">
        <v>55</v>
      </c>
      <c r="B1141" s="16">
        <v>50299050</v>
      </c>
      <c r="C1141" s="19">
        <v>25000</v>
      </c>
      <c r="D1141" s="19">
        <v>0</v>
      </c>
      <c r="E1141" s="19">
        <v>0</v>
      </c>
      <c r="F1141" s="19">
        <f t="shared" si="60"/>
        <v>25000</v>
      </c>
      <c r="G1141" s="19">
        <f t="shared" si="61"/>
        <v>0</v>
      </c>
    </row>
    <row r="1142" spans="1:13" x14ac:dyDescent="0.25">
      <c r="A1142" s="5" t="s">
        <v>56</v>
      </c>
      <c r="B1142" s="16">
        <v>50299060</v>
      </c>
      <c r="C1142" s="19">
        <v>5000</v>
      </c>
      <c r="D1142" s="19">
        <v>0</v>
      </c>
      <c r="E1142" s="19">
        <v>0</v>
      </c>
      <c r="F1142" s="19">
        <f t="shared" si="60"/>
        <v>5000</v>
      </c>
      <c r="G1142" s="19">
        <f t="shared" si="61"/>
        <v>0</v>
      </c>
    </row>
    <row r="1143" spans="1:13" x14ac:dyDescent="0.25">
      <c r="B1143" s="16"/>
    </row>
    <row r="1144" spans="1:13" s="17" customFormat="1" x14ac:dyDescent="0.25">
      <c r="A1144" s="17" t="s">
        <v>115</v>
      </c>
      <c r="B1144" s="15">
        <v>300</v>
      </c>
      <c r="C1144" s="20">
        <v>1095000</v>
      </c>
      <c r="D1144" s="20">
        <v>1095000</v>
      </c>
      <c r="E1144" s="20">
        <v>158000</v>
      </c>
      <c r="F1144" s="20">
        <f t="shared" si="60"/>
        <v>0</v>
      </c>
      <c r="G1144" s="20">
        <f t="shared" si="61"/>
        <v>937000</v>
      </c>
      <c r="I1144" s="22"/>
      <c r="J1144" s="22"/>
      <c r="K1144" s="22"/>
      <c r="L1144" s="22"/>
      <c r="M1144" s="22"/>
    </row>
    <row r="1145" spans="1:13" x14ac:dyDescent="0.25">
      <c r="A1145" s="5" t="s">
        <v>359</v>
      </c>
      <c r="B1145" s="16">
        <v>10703990</v>
      </c>
      <c r="C1145" s="19">
        <v>500000</v>
      </c>
      <c r="D1145" s="19">
        <v>500000</v>
      </c>
      <c r="E1145" s="19">
        <v>0</v>
      </c>
      <c r="F1145" s="19">
        <f t="shared" si="60"/>
        <v>0</v>
      </c>
      <c r="G1145" s="19">
        <f t="shared" si="61"/>
        <v>500000</v>
      </c>
    </row>
    <row r="1146" spans="1:13" x14ac:dyDescent="0.25">
      <c r="A1146" s="5" t="s">
        <v>360</v>
      </c>
      <c r="B1146" s="16">
        <v>10705020</v>
      </c>
      <c r="C1146" s="19">
        <v>110000</v>
      </c>
      <c r="D1146" s="19">
        <v>110000</v>
      </c>
      <c r="E1146" s="19">
        <v>85000</v>
      </c>
      <c r="F1146" s="19">
        <f t="shared" si="60"/>
        <v>0</v>
      </c>
      <c r="G1146" s="19">
        <f t="shared" si="61"/>
        <v>25000</v>
      </c>
    </row>
    <row r="1147" spans="1:13" x14ac:dyDescent="0.25">
      <c r="A1147" s="5" t="s">
        <v>361</v>
      </c>
      <c r="B1147" s="16">
        <v>10705020</v>
      </c>
      <c r="C1147" s="19">
        <v>90000</v>
      </c>
      <c r="D1147" s="19">
        <v>90000</v>
      </c>
      <c r="E1147" s="19">
        <v>73000</v>
      </c>
      <c r="F1147" s="19">
        <f t="shared" si="60"/>
        <v>0</v>
      </c>
      <c r="G1147" s="19">
        <f t="shared" si="61"/>
        <v>17000</v>
      </c>
    </row>
    <row r="1148" spans="1:13" x14ac:dyDescent="0.25">
      <c r="A1148" s="5" t="s">
        <v>659</v>
      </c>
      <c r="B1148" s="16">
        <v>10705030</v>
      </c>
      <c r="C1148" s="19">
        <v>150000</v>
      </c>
      <c r="D1148" s="19">
        <v>150000</v>
      </c>
      <c r="E1148" s="19">
        <v>0</v>
      </c>
      <c r="F1148" s="19">
        <f t="shared" si="60"/>
        <v>0</v>
      </c>
      <c r="G1148" s="19">
        <f t="shared" si="61"/>
        <v>150000</v>
      </c>
    </row>
    <row r="1149" spans="1:13" x14ac:dyDescent="0.25">
      <c r="A1149" s="5" t="s">
        <v>660</v>
      </c>
      <c r="B1149" s="16">
        <v>10705030</v>
      </c>
      <c r="C1149" s="19">
        <v>105000</v>
      </c>
      <c r="D1149" s="19">
        <v>105000</v>
      </c>
      <c r="E1149" s="19">
        <v>0</v>
      </c>
      <c r="F1149" s="19">
        <f t="shared" si="60"/>
        <v>0</v>
      </c>
      <c r="G1149" s="19">
        <f t="shared" si="61"/>
        <v>105000</v>
      </c>
    </row>
    <row r="1150" spans="1:13" x14ac:dyDescent="0.25">
      <c r="A1150" s="5" t="s">
        <v>661</v>
      </c>
      <c r="B1150" s="16">
        <v>10705030</v>
      </c>
      <c r="C1150" s="19">
        <v>140000</v>
      </c>
      <c r="D1150" s="19">
        <v>140000</v>
      </c>
      <c r="E1150" s="19">
        <v>0</v>
      </c>
      <c r="F1150" s="19">
        <f t="shared" si="60"/>
        <v>0</v>
      </c>
      <c r="G1150" s="19">
        <f t="shared" si="61"/>
        <v>140000</v>
      </c>
    </row>
    <row r="1151" spans="1:13" x14ac:dyDescent="0.25">
      <c r="B1151" s="16"/>
    </row>
    <row r="1152" spans="1:13" x14ac:dyDescent="0.25">
      <c r="A1152" s="17" t="s">
        <v>362</v>
      </c>
      <c r="B1152" s="15" t="s">
        <v>363</v>
      </c>
      <c r="C1152" s="20">
        <v>118290289.39</v>
      </c>
      <c r="D1152" s="20">
        <v>113632789.39</v>
      </c>
      <c r="E1152" s="20">
        <v>113176721.04000001</v>
      </c>
      <c r="F1152" s="20">
        <f t="shared" si="60"/>
        <v>4657500</v>
      </c>
      <c r="G1152" s="20">
        <f t="shared" si="61"/>
        <v>456068.34999999404</v>
      </c>
    </row>
    <row r="1153" spans="1:13" s="17" customFormat="1" x14ac:dyDescent="0.25">
      <c r="A1153" s="17" t="s">
        <v>19</v>
      </c>
      <c r="B1153" s="15">
        <v>100</v>
      </c>
      <c r="C1153" s="21">
        <v>50358732.390000001</v>
      </c>
      <c r="D1153" s="21">
        <v>50358732.390000001</v>
      </c>
      <c r="E1153" s="21">
        <v>50317565.670000002</v>
      </c>
      <c r="F1153" s="21">
        <f t="shared" si="60"/>
        <v>0</v>
      </c>
      <c r="G1153" s="21">
        <f t="shared" si="61"/>
        <v>41166.719999998808</v>
      </c>
      <c r="I1153" s="22"/>
      <c r="J1153" s="22"/>
      <c r="K1153" s="22"/>
      <c r="L1153" s="22"/>
      <c r="M1153" s="22"/>
    </row>
    <row r="1154" spans="1:13" x14ac:dyDescent="0.25">
      <c r="A1154" s="5" t="s">
        <v>20</v>
      </c>
      <c r="B1154" s="16">
        <v>50101010</v>
      </c>
      <c r="C1154" s="19">
        <v>8916440.9499999993</v>
      </c>
      <c r="D1154" s="19">
        <v>8916440.9499999993</v>
      </c>
      <c r="E1154" s="19">
        <v>8916440.9499999993</v>
      </c>
      <c r="F1154" s="19">
        <f t="shared" si="60"/>
        <v>0</v>
      </c>
      <c r="G1154" s="19">
        <f t="shared" si="61"/>
        <v>0</v>
      </c>
    </row>
    <row r="1155" spans="1:13" x14ac:dyDescent="0.25">
      <c r="A1155" s="5" t="s">
        <v>21</v>
      </c>
      <c r="B1155" s="16">
        <v>50101020</v>
      </c>
      <c r="C1155" s="19">
        <v>35460517.420000002</v>
      </c>
      <c r="D1155" s="19">
        <v>35460517.420000002</v>
      </c>
      <c r="E1155" s="19">
        <v>35460517.420000002</v>
      </c>
      <c r="F1155" s="19">
        <f t="shared" si="60"/>
        <v>0</v>
      </c>
      <c r="G1155" s="19">
        <f t="shared" si="61"/>
        <v>0</v>
      </c>
    </row>
    <row r="1156" spans="1:13" x14ac:dyDescent="0.25">
      <c r="A1156" s="5" t="s">
        <v>22</v>
      </c>
      <c r="B1156" s="16">
        <v>50102010</v>
      </c>
      <c r="C1156" s="19">
        <v>635604.76</v>
      </c>
      <c r="D1156" s="19">
        <v>635604.76</v>
      </c>
      <c r="E1156" s="19">
        <v>635604.76</v>
      </c>
      <c r="F1156" s="19">
        <f t="shared" si="60"/>
        <v>0</v>
      </c>
      <c r="G1156" s="19">
        <f t="shared" si="61"/>
        <v>0</v>
      </c>
    </row>
    <row r="1157" spans="1:13" x14ac:dyDescent="0.25">
      <c r="A1157" s="5" t="s">
        <v>23</v>
      </c>
      <c r="B1157" s="16">
        <v>50102020</v>
      </c>
      <c r="C1157" s="19">
        <v>60000</v>
      </c>
      <c r="D1157" s="19">
        <v>60000</v>
      </c>
      <c r="E1157" s="19">
        <v>60000</v>
      </c>
      <c r="F1157" s="19">
        <f t="shared" si="60"/>
        <v>0</v>
      </c>
      <c r="G1157" s="19">
        <f t="shared" si="61"/>
        <v>0</v>
      </c>
    </row>
    <row r="1158" spans="1:13" x14ac:dyDescent="0.25">
      <c r="A1158" s="5" t="s">
        <v>24</v>
      </c>
      <c r="B1158" s="16">
        <v>50102040</v>
      </c>
      <c r="C1158" s="19">
        <v>156000</v>
      </c>
      <c r="D1158" s="19">
        <v>156000</v>
      </c>
      <c r="E1158" s="19">
        <v>156000</v>
      </c>
      <c r="F1158" s="19">
        <f t="shared" si="60"/>
        <v>0</v>
      </c>
      <c r="G1158" s="19">
        <f t="shared" si="61"/>
        <v>0</v>
      </c>
    </row>
    <row r="1159" spans="1:13" x14ac:dyDescent="0.25">
      <c r="A1159" s="5" t="s">
        <v>325</v>
      </c>
      <c r="B1159" s="16">
        <v>50102050</v>
      </c>
      <c r="C1159" s="19">
        <v>300850</v>
      </c>
      <c r="D1159" s="19">
        <v>300850</v>
      </c>
      <c r="E1159" s="19">
        <v>280950</v>
      </c>
      <c r="F1159" s="19">
        <f t="shared" si="60"/>
        <v>0</v>
      </c>
      <c r="G1159" s="19">
        <f t="shared" si="61"/>
        <v>19900</v>
      </c>
    </row>
    <row r="1160" spans="1:13" x14ac:dyDescent="0.25">
      <c r="A1160" s="5" t="s">
        <v>327</v>
      </c>
      <c r="B1160" s="16">
        <v>50102060</v>
      </c>
      <c r="C1160" s="19">
        <v>39961.64</v>
      </c>
      <c r="D1160" s="19">
        <v>39961.64</v>
      </c>
      <c r="E1160" s="19">
        <v>38413.93</v>
      </c>
      <c r="F1160" s="19">
        <f t="shared" si="60"/>
        <v>0</v>
      </c>
      <c r="G1160" s="19">
        <f t="shared" si="61"/>
        <v>1547.7099999999991</v>
      </c>
    </row>
    <row r="1161" spans="1:13" x14ac:dyDescent="0.25">
      <c r="A1161" s="5" t="s">
        <v>329</v>
      </c>
      <c r="B1161" s="16">
        <v>50102110</v>
      </c>
      <c r="C1161" s="19">
        <v>1791289.21</v>
      </c>
      <c r="D1161" s="19">
        <v>1791289.21</v>
      </c>
      <c r="E1161" s="19">
        <v>1790974.71</v>
      </c>
      <c r="F1161" s="19">
        <f t="shared" si="60"/>
        <v>0</v>
      </c>
      <c r="G1161" s="19">
        <f t="shared" si="61"/>
        <v>314.5</v>
      </c>
    </row>
    <row r="1162" spans="1:13" x14ac:dyDescent="0.25">
      <c r="A1162" s="5" t="s">
        <v>148</v>
      </c>
      <c r="B1162" s="16">
        <v>50102120</v>
      </c>
      <c r="C1162" s="19">
        <v>25000</v>
      </c>
      <c r="D1162" s="19">
        <v>25000</v>
      </c>
      <c r="E1162" s="19">
        <v>25000</v>
      </c>
      <c r="F1162" s="19">
        <f t="shared" si="60"/>
        <v>0</v>
      </c>
      <c r="G1162" s="19">
        <f t="shared" si="61"/>
        <v>0</v>
      </c>
    </row>
    <row r="1163" spans="1:13" x14ac:dyDescent="0.25">
      <c r="A1163" s="5" t="s">
        <v>26</v>
      </c>
      <c r="B1163" s="16">
        <v>50102140</v>
      </c>
      <c r="C1163" s="19">
        <v>1440776</v>
      </c>
      <c r="D1163" s="19">
        <v>1440776</v>
      </c>
      <c r="E1163" s="19">
        <v>1439132.45</v>
      </c>
      <c r="F1163" s="19">
        <f t="shared" si="60"/>
        <v>0</v>
      </c>
      <c r="G1163" s="19">
        <f t="shared" si="61"/>
        <v>1643.5500000000466</v>
      </c>
    </row>
    <row r="1164" spans="1:13" x14ac:dyDescent="0.25">
      <c r="A1164" s="5" t="s">
        <v>27</v>
      </c>
      <c r="B1164" s="16">
        <v>50102150</v>
      </c>
      <c r="C1164" s="19">
        <v>135000</v>
      </c>
      <c r="D1164" s="19">
        <v>135000</v>
      </c>
      <c r="E1164" s="19">
        <v>134750</v>
      </c>
      <c r="F1164" s="19">
        <f t="shared" si="60"/>
        <v>0</v>
      </c>
      <c r="G1164" s="19">
        <f t="shared" si="61"/>
        <v>250</v>
      </c>
    </row>
    <row r="1165" spans="1:13" x14ac:dyDescent="0.25">
      <c r="A1165" s="5" t="s">
        <v>28</v>
      </c>
      <c r="B1165" s="16">
        <v>50103010</v>
      </c>
      <c r="C1165" s="19">
        <v>1078856.76</v>
      </c>
      <c r="D1165" s="19">
        <v>1078856.76</v>
      </c>
      <c r="E1165" s="19">
        <v>1067145.8</v>
      </c>
      <c r="F1165" s="19">
        <f t="shared" si="60"/>
        <v>0</v>
      </c>
      <c r="G1165" s="19">
        <f t="shared" si="61"/>
        <v>11710.959999999963</v>
      </c>
    </row>
    <row r="1166" spans="1:13" x14ac:dyDescent="0.25">
      <c r="A1166" s="5" t="s">
        <v>29</v>
      </c>
      <c r="B1166" s="16">
        <v>50103020</v>
      </c>
      <c r="C1166" s="19">
        <v>32322.35</v>
      </c>
      <c r="D1166" s="19">
        <v>32322.35</v>
      </c>
      <c r="E1166" s="19">
        <v>31722.35</v>
      </c>
      <c r="F1166" s="19">
        <f t="shared" si="60"/>
        <v>0</v>
      </c>
      <c r="G1166" s="19">
        <f t="shared" si="61"/>
        <v>600</v>
      </c>
    </row>
    <row r="1167" spans="1:13" x14ac:dyDescent="0.25">
      <c r="A1167" s="5" t="s">
        <v>30</v>
      </c>
      <c r="B1167" s="16">
        <v>50103030</v>
      </c>
      <c r="C1167" s="19">
        <v>104213.3</v>
      </c>
      <c r="D1167" s="19">
        <v>104213.3</v>
      </c>
      <c r="E1167" s="19">
        <v>104213.3</v>
      </c>
      <c r="F1167" s="19">
        <f t="shared" si="60"/>
        <v>0</v>
      </c>
      <c r="G1167" s="19">
        <f t="shared" si="61"/>
        <v>0</v>
      </c>
    </row>
    <row r="1168" spans="1:13" x14ac:dyDescent="0.25">
      <c r="A1168" s="5" t="s">
        <v>31</v>
      </c>
      <c r="B1168" s="16">
        <v>50103040</v>
      </c>
      <c r="C1168" s="19">
        <v>31900</v>
      </c>
      <c r="D1168" s="19">
        <v>31900</v>
      </c>
      <c r="E1168" s="19">
        <v>31700</v>
      </c>
      <c r="F1168" s="19">
        <f t="shared" si="60"/>
        <v>0</v>
      </c>
      <c r="G1168" s="19">
        <f t="shared" si="61"/>
        <v>200</v>
      </c>
    </row>
    <row r="1169" spans="1:13" x14ac:dyDescent="0.25">
      <c r="A1169" s="5" t="s">
        <v>32</v>
      </c>
      <c r="B1169" s="16">
        <v>50104990</v>
      </c>
      <c r="C1169" s="19">
        <v>150000</v>
      </c>
      <c r="D1169" s="19">
        <v>150000</v>
      </c>
      <c r="E1169" s="19">
        <v>145000</v>
      </c>
      <c r="F1169" s="19">
        <f t="shared" si="60"/>
        <v>0</v>
      </c>
      <c r="G1169" s="19">
        <f t="shared" si="61"/>
        <v>5000</v>
      </c>
    </row>
    <row r="1170" spans="1:13" x14ac:dyDescent="0.25">
      <c r="B1170" s="16"/>
    </row>
    <row r="1171" spans="1:13" s="17" customFormat="1" x14ac:dyDescent="0.25">
      <c r="A1171" s="17" t="s">
        <v>33</v>
      </c>
      <c r="B1171" s="15">
        <v>200</v>
      </c>
      <c r="C1171" s="20">
        <v>67531557</v>
      </c>
      <c r="D1171" s="20">
        <v>62874057</v>
      </c>
      <c r="E1171" s="20">
        <v>62859155.369999997</v>
      </c>
      <c r="F1171" s="20">
        <f t="shared" si="60"/>
        <v>4657500</v>
      </c>
      <c r="G1171" s="20">
        <f t="shared" si="61"/>
        <v>14901.630000002682</v>
      </c>
      <c r="I1171" s="22"/>
      <c r="J1171" s="22"/>
      <c r="K1171" s="22"/>
      <c r="L1171" s="22"/>
      <c r="M1171" s="22"/>
    </row>
    <row r="1172" spans="1:13" x14ac:dyDescent="0.25">
      <c r="A1172" s="5" t="s">
        <v>35</v>
      </c>
      <c r="B1172" s="16">
        <v>50201010</v>
      </c>
      <c r="C1172" s="19">
        <v>164000</v>
      </c>
      <c r="D1172" s="19">
        <v>164000</v>
      </c>
      <c r="E1172" s="19">
        <v>164000</v>
      </c>
      <c r="F1172" s="19">
        <f t="shared" si="60"/>
        <v>0</v>
      </c>
      <c r="G1172" s="19">
        <f t="shared" si="61"/>
        <v>0</v>
      </c>
    </row>
    <row r="1173" spans="1:13" x14ac:dyDescent="0.25">
      <c r="A1173" s="5" t="s">
        <v>36</v>
      </c>
      <c r="B1173" s="16">
        <v>50202010</v>
      </c>
      <c r="C1173" s="19">
        <v>126002</v>
      </c>
      <c r="D1173" s="19">
        <v>126002</v>
      </c>
      <c r="E1173" s="19">
        <v>126002</v>
      </c>
      <c r="F1173" s="19">
        <f t="shared" si="60"/>
        <v>0</v>
      </c>
      <c r="G1173" s="19">
        <f t="shared" si="61"/>
        <v>0</v>
      </c>
    </row>
    <row r="1174" spans="1:13" x14ac:dyDescent="0.25">
      <c r="A1174" s="5" t="s">
        <v>140</v>
      </c>
      <c r="B1174" s="16">
        <v>50203010</v>
      </c>
      <c r="C1174" s="19">
        <v>427974.86</v>
      </c>
      <c r="D1174" s="19">
        <v>427974.86</v>
      </c>
      <c r="E1174" s="19">
        <v>427974.86</v>
      </c>
      <c r="F1174" s="19">
        <f t="shared" si="60"/>
        <v>0</v>
      </c>
      <c r="G1174" s="19">
        <f t="shared" si="61"/>
        <v>0</v>
      </c>
    </row>
    <row r="1175" spans="1:13" x14ac:dyDescent="0.25">
      <c r="A1175" s="5" t="s">
        <v>213</v>
      </c>
      <c r="B1175" s="16">
        <v>50203020</v>
      </c>
      <c r="C1175" s="19">
        <v>162000</v>
      </c>
      <c r="D1175" s="19">
        <v>162000</v>
      </c>
      <c r="E1175" s="19">
        <v>162000</v>
      </c>
      <c r="F1175" s="19">
        <f t="shared" si="60"/>
        <v>0</v>
      </c>
      <c r="G1175" s="19">
        <f t="shared" si="61"/>
        <v>0</v>
      </c>
    </row>
    <row r="1176" spans="1:13" x14ac:dyDescent="0.25">
      <c r="A1176" s="5" t="s">
        <v>355</v>
      </c>
      <c r="B1176" s="16">
        <v>50203050</v>
      </c>
      <c r="C1176" s="19">
        <v>2973758.25</v>
      </c>
      <c r="D1176" s="19">
        <v>2973758.25</v>
      </c>
      <c r="E1176" s="19">
        <v>2973758.25</v>
      </c>
      <c r="F1176" s="19">
        <f t="shared" si="60"/>
        <v>0</v>
      </c>
      <c r="G1176" s="19">
        <f t="shared" si="61"/>
        <v>0</v>
      </c>
    </row>
    <row r="1177" spans="1:13" x14ac:dyDescent="0.25">
      <c r="A1177" s="5" t="s">
        <v>356</v>
      </c>
      <c r="B1177" s="16">
        <v>50203070</v>
      </c>
      <c r="C1177" s="19">
        <v>6712501.6500000004</v>
      </c>
      <c r="D1177" s="19">
        <v>6712501.6500000004</v>
      </c>
      <c r="E1177" s="19">
        <v>6712501.6500000004</v>
      </c>
      <c r="F1177" s="19">
        <f t="shared" si="60"/>
        <v>0</v>
      </c>
      <c r="G1177" s="19">
        <f t="shared" si="61"/>
        <v>0</v>
      </c>
    </row>
    <row r="1178" spans="1:13" x14ac:dyDescent="0.25">
      <c r="A1178" s="5" t="s">
        <v>357</v>
      </c>
      <c r="B1178" s="16">
        <v>50203080</v>
      </c>
      <c r="C1178" s="19">
        <v>15000471.35</v>
      </c>
      <c r="D1178" s="19">
        <v>15000471.35</v>
      </c>
      <c r="E1178" s="19">
        <v>15000471.35</v>
      </c>
      <c r="F1178" s="19">
        <f t="shared" si="60"/>
        <v>0</v>
      </c>
      <c r="G1178" s="19">
        <f t="shared" si="61"/>
        <v>0</v>
      </c>
    </row>
    <row r="1179" spans="1:13" x14ac:dyDescent="0.25">
      <c r="A1179" s="5" t="s">
        <v>37</v>
      </c>
      <c r="B1179" s="16">
        <v>50203090</v>
      </c>
      <c r="C1179" s="19">
        <v>1470000</v>
      </c>
      <c r="D1179" s="19">
        <v>1470000</v>
      </c>
      <c r="E1179" s="19">
        <v>1470000</v>
      </c>
      <c r="F1179" s="19">
        <f t="shared" si="60"/>
        <v>0</v>
      </c>
      <c r="G1179" s="19">
        <f t="shared" si="61"/>
        <v>0</v>
      </c>
    </row>
    <row r="1180" spans="1:13" x14ac:dyDescent="0.25">
      <c r="A1180" s="5" t="s">
        <v>38</v>
      </c>
      <c r="B1180" s="16">
        <v>50203990</v>
      </c>
      <c r="C1180" s="19">
        <v>544000</v>
      </c>
      <c r="D1180" s="19">
        <v>544000</v>
      </c>
      <c r="E1180" s="19">
        <v>544000</v>
      </c>
      <c r="F1180" s="19">
        <f t="shared" si="60"/>
        <v>0</v>
      </c>
      <c r="G1180" s="19">
        <f t="shared" si="61"/>
        <v>0</v>
      </c>
    </row>
    <row r="1181" spans="1:13" x14ac:dyDescent="0.25">
      <c r="A1181" s="5" t="s">
        <v>358</v>
      </c>
      <c r="B1181" s="16">
        <v>50203990</v>
      </c>
      <c r="C1181" s="19">
        <v>89910</v>
      </c>
      <c r="D1181" s="19">
        <v>89910</v>
      </c>
      <c r="E1181" s="19">
        <v>89910</v>
      </c>
      <c r="F1181" s="19">
        <f t="shared" si="60"/>
        <v>0</v>
      </c>
      <c r="G1181" s="19">
        <f t="shared" si="61"/>
        <v>0</v>
      </c>
    </row>
    <row r="1182" spans="1:13" x14ac:dyDescent="0.25">
      <c r="A1182" s="5" t="s">
        <v>163</v>
      </c>
      <c r="B1182" s="16">
        <v>50204020</v>
      </c>
      <c r="C1182" s="19">
        <v>2423157</v>
      </c>
      <c r="D1182" s="19">
        <v>2423157</v>
      </c>
      <c r="E1182" s="19">
        <v>2423157</v>
      </c>
      <c r="F1182" s="19">
        <f t="shared" si="60"/>
        <v>0</v>
      </c>
      <c r="G1182" s="19">
        <f t="shared" si="61"/>
        <v>0</v>
      </c>
    </row>
    <row r="1183" spans="1:13" x14ac:dyDescent="0.25">
      <c r="A1183" s="5" t="s">
        <v>41</v>
      </c>
      <c r="B1183" s="16">
        <v>50205020</v>
      </c>
      <c r="C1183" s="19">
        <v>42000</v>
      </c>
      <c r="D1183" s="19">
        <v>42000</v>
      </c>
      <c r="E1183" s="19">
        <v>42000</v>
      </c>
      <c r="F1183" s="19">
        <f t="shared" si="60"/>
        <v>0</v>
      </c>
      <c r="G1183" s="19">
        <f t="shared" si="61"/>
        <v>0</v>
      </c>
    </row>
    <row r="1184" spans="1:13" x14ac:dyDescent="0.25">
      <c r="A1184" s="5" t="s">
        <v>696</v>
      </c>
      <c r="B1184" s="16">
        <v>50205030</v>
      </c>
      <c r="C1184" s="19">
        <v>33700</v>
      </c>
      <c r="D1184" s="19">
        <v>33700</v>
      </c>
      <c r="E1184" s="19">
        <v>33700</v>
      </c>
      <c r="F1184" s="19">
        <f t="shared" ref="F1184:F1247" si="62">C1184-D1184</f>
        <v>0</v>
      </c>
      <c r="G1184" s="19">
        <f t="shared" ref="G1184:G1247" si="63">D1184-E1184</f>
        <v>0</v>
      </c>
    </row>
    <row r="1185" spans="1:13" x14ac:dyDescent="0.25">
      <c r="A1185" s="5" t="s">
        <v>164</v>
      </c>
      <c r="B1185" s="16">
        <v>50205040</v>
      </c>
      <c r="C1185" s="19">
        <v>2500</v>
      </c>
      <c r="D1185" s="19">
        <v>0</v>
      </c>
      <c r="E1185" s="19">
        <v>0</v>
      </c>
      <c r="F1185" s="19">
        <f t="shared" si="62"/>
        <v>2500</v>
      </c>
      <c r="G1185" s="19">
        <f t="shared" si="63"/>
        <v>0</v>
      </c>
    </row>
    <row r="1186" spans="1:13" x14ac:dyDescent="0.25">
      <c r="A1186" s="5" t="s">
        <v>45</v>
      </c>
      <c r="B1186" s="16">
        <v>50212990</v>
      </c>
      <c r="C1186" s="19">
        <v>36486372.890000001</v>
      </c>
      <c r="D1186" s="19">
        <v>31886372.890000001</v>
      </c>
      <c r="E1186" s="19">
        <v>31871471.260000002</v>
      </c>
      <c r="F1186" s="19">
        <f t="shared" si="62"/>
        <v>4600000</v>
      </c>
      <c r="G1186" s="19">
        <f t="shared" si="63"/>
        <v>14901.629999998957</v>
      </c>
    </row>
    <row r="1187" spans="1:13" x14ac:dyDescent="0.25">
      <c r="A1187" s="5" t="s">
        <v>141</v>
      </c>
      <c r="B1187" s="16">
        <v>50213040</v>
      </c>
      <c r="C1187" s="19">
        <v>117800</v>
      </c>
      <c r="D1187" s="19">
        <v>117800</v>
      </c>
      <c r="E1187" s="19">
        <v>117800</v>
      </c>
      <c r="F1187" s="19">
        <f t="shared" si="62"/>
        <v>0</v>
      </c>
      <c r="G1187" s="19">
        <f t="shared" si="63"/>
        <v>0</v>
      </c>
    </row>
    <row r="1188" spans="1:13" x14ac:dyDescent="0.25">
      <c r="A1188" s="5" t="s">
        <v>46</v>
      </c>
      <c r="B1188" s="16">
        <v>50213050</v>
      </c>
      <c r="C1188" s="19">
        <v>465296</v>
      </c>
      <c r="D1188" s="19">
        <v>465296</v>
      </c>
      <c r="E1188" s="19">
        <v>465296</v>
      </c>
      <c r="F1188" s="19">
        <f t="shared" si="62"/>
        <v>0</v>
      </c>
      <c r="G1188" s="19">
        <f t="shared" si="63"/>
        <v>0</v>
      </c>
    </row>
    <row r="1189" spans="1:13" x14ac:dyDescent="0.25">
      <c r="A1189" s="5" t="s">
        <v>142</v>
      </c>
      <c r="B1189" s="16">
        <v>50213060</v>
      </c>
      <c r="C1189" s="19">
        <v>200289</v>
      </c>
      <c r="D1189" s="19">
        <v>200289</v>
      </c>
      <c r="E1189" s="19">
        <v>200289</v>
      </c>
      <c r="F1189" s="19">
        <f t="shared" si="62"/>
        <v>0</v>
      </c>
      <c r="G1189" s="19">
        <f t="shared" si="63"/>
        <v>0</v>
      </c>
    </row>
    <row r="1190" spans="1:13" x14ac:dyDescent="0.25">
      <c r="A1190" s="5" t="s">
        <v>195</v>
      </c>
      <c r="B1190" s="16">
        <v>50216010</v>
      </c>
      <c r="C1190" s="19">
        <v>15654</v>
      </c>
      <c r="D1190" s="19">
        <v>15654</v>
      </c>
      <c r="E1190" s="19">
        <v>15654</v>
      </c>
      <c r="F1190" s="19">
        <f t="shared" si="62"/>
        <v>0</v>
      </c>
      <c r="G1190" s="19">
        <f t="shared" si="63"/>
        <v>0</v>
      </c>
    </row>
    <row r="1191" spans="1:13" x14ac:dyDescent="0.25">
      <c r="A1191" s="5" t="s">
        <v>53</v>
      </c>
      <c r="B1191" s="16">
        <v>50216020</v>
      </c>
      <c r="C1191" s="19">
        <v>19170</v>
      </c>
      <c r="D1191" s="19">
        <v>19170</v>
      </c>
      <c r="E1191" s="19">
        <v>19170</v>
      </c>
      <c r="F1191" s="19">
        <f t="shared" si="62"/>
        <v>0</v>
      </c>
      <c r="G1191" s="19">
        <f t="shared" si="63"/>
        <v>0</v>
      </c>
    </row>
    <row r="1192" spans="1:13" x14ac:dyDescent="0.25">
      <c r="A1192" s="5" t="s">
        <v>54</v>
      </c>
      <c r="B1192" s="16">
        <v>50299020</v>
      </c>
      <c r="C1192" s="19">
        <v>30000</v>
      </c>
      <c r="D1192" s="19">
        <v>0</v>
      </c>
      <c r="E1192" s="19">
        <v>0</v>
      </c>
      <c r="F1192" s="19">
        <f t="shared" si="62"/>
        <v>30000</v>
      </c>
      <c r="G1192" s="19">
        <f t="shared" si="63"/>
        <v>0</v>
      </c>
    </row>
    <row r="1193" spans="1:13" x14ac:dyDescent="0.25">
      <c r="A1193" s="5" t="s">
        <v>56</v>
      </c>
      <c r="B1193" s="16">
        <v>50299060</v>
      </c>
      <c r="C1193" s="19">
        <v>25000</v>
      </c>
      <c r="D1193" s="19">
        <v>0</v>
      </c>
      <c r="E1193" s="19">
        <v>0</v>
      </c>
      <c r="F1193" s="19">
        <f t="shared" si="62"/>
        <v>25000</v>
      </c>
      <c r="G1193" s="19">
        <f t="shared" si="63"/>
        <v>0</v>
      </c>
    </row>
    <row r="1194" spans="1:13" x14ac:dyDescent="0.25">
      <c r="B1194" s="16"/>
    </row>
    <row r="1195" spans="1:13" s="17" customFormat="1" x14ac:dyDescent="0.25">
      <c r="A1195" s="17" t="s">
        <v>115</v>
      </c>
      <c r="B1195" s="15">
        <v>300</v>
      </c>
      <c r="C1195" s="20">
        <v>400000</v>
      </c>
      <c r="D1195" s="20">
        <v>400000</v>
      </c>
      <c r="E1195" s="20">
        <v>0</v>
      </c>
      <c r="F1195" s="20">
        <f t="shared" si="62"/>
        <v>0</v>
      </c>
      <c r="G1195" s="20">
        <f t="shared" si="63"/>
        <v>400000</v>
      </c>
      <c r="I1195" s="22"/>
      <c r="J1195" s="22"/>
      <c r="K1195" s="22"/>
      <c r="L1195" s="22"/>
      <c r="M1195" s="22"/>
    </row>
    <row r="1196" spans="1:13" x14ac:dyDescent="0.25">
      <c r="A1196" s="5" t="s">
        <v>364</v>
      </c>
      <c r="B1196" s="16">
        <v>10705110</v>
      </c>
      <c r="C1196" s="19">
        <v>400000</v>
      </c>
      <c r="D1196" s="19">
        <v>400000</v>
      </c>
      <c r="E1196" s="19">
        <v>0</v>
      </c>
      <c r="F1196" s="19">
        <f t="shared" si="62"/>
        <v>0</v>
      </c>
      <c r="G1196" s="19">
        <f t="shared" si="63"/>
        <v>400000</v>
      </c>
    </row>
    <row r="1197" spans="1:13" x14ac:dyDescent="0.25">
      <c r="B1197" s="16"/>
    </row>
    <row r="1198" spans="1:13" x14ac:dyDescent="0.25">
      <c r="A1198" s="17" t="s">
        <v>365</v>
      </c>
      <c r="B1198" s="15" t="s">
        <v>366</v>
      </c>
      <c r="C1198" s="20">
        <v>58385069.189999998</v>
      </c>
      <c r="D1198" s="20">
        <v>56781386.189999998</v>
      </c>
      <c r="E1198" s="20">
        <v>56653286.369999997</v>
      </c>
      <c r="F1198" s="20">
        <f t="shared" si="62"/>
        <v>1603683</v>
      </c>
      <c r="G1198" s="20">
        <f t="shared" si="63"/>
        <v>128099.8200000003</v>
      </c>
    </row>
    <row r="1199" spans="1:13" s="17" customFormat="1" x14ac:dyDescent="0.25">
      <c r="A1199" s="17" t="s">
        <v>19</v>
      </c>
      <c r="B1199" s="15">
        <v>100</v>
      </c>
      <c r="C1199" s="21">
        <v>28495183.190000001</v>
      </c>
      <c r="D1199" s="21">
        <v>28495183.190000001</v>
      </c>
      <c r="E1199" s="21">
        <v>28473717.43</v>
      </c>
      <c r="F1199" s="21">
        <f t="shared" si="62"/>
        <v>0</v>
      </c>
      <c r="G1199" s="21">
        <f t="shared" si="63"/>
        <v>21465.760000001639</v>
      </c>
      <c r="I1199" s="22"/>
      <c r="J1199" s="22"/>
      <c r="K1199" s="22"/>
      <c r="L1199" s="22"/>
      <c r="M1199" s="22"/>
    </row>
    <row r="1200" spans="1:13" x14ac:dyDescent="0.25">
      <c r="A1200" s="5" t="s">
        <v>20</v>
      </c>
      <c r="B1200" s="16">
        <v>50101010</v>
      </c>
      <c r="C1200" s="19">
        <v>5508243</v>
      </c>
      <c r="D1200" s="19">
        <v>5508243</v>
      </c>
      <c r="E1200" s="19">
        <v>5508243</v>
      </c>
      <c r="F1200" s="19">
        <f t="shared" si="62"/>
        <v>0</v>
      </c>
      <c r="G1200" s="19">
        <f t="shared" si="63"/>
        <v>0</v>
      </c>
    </row>
    <row r="1201" spans="1:7" x14ac:dyDescent="0.25">
      <c r="A1201" s="5" t="s">
        <v>21</v>
      </c>
      <c r="B1201" s="16">
        <v>50101020</v>
      </c>
      <c r="C1201" s="19">
        <v>19258880.809999999</v>
      </c>
      <c r="D1201" s="19">
        <v>19258880.809999999</v>
      </c>
      <c r="E1201" s="19">
        <v>19258880.809999999</v>
      </c>
      <c r="F1201" s="19">
        <f t="shared" si="62"/>
        <v>0</v>
      </c>
      <c r="G1201" s="19">
        <f t="shared" si="63"/>
        <v>0</v>
      </c>
    </row>
    <row r="1202" spans="1:7" x14ac:dyDescent="0.25">
      <c r="A1202" s="5" t="s">
        <v>22</v>
      </c>
      <c r="B1202" s="16">
        <v>50102010</v>
      </c>
      <c r="C1202" s="19">
        <v>403933.33</v>
      </c>
      <c r="D1202" s="19">
        <v>403933.33</v>
      </c>
      <c r="E1202" s="19">
        <v>401933.33</v>
      </c>
      <c r="F1202" s="19">
        <f t="shared" si="62"/>
        <v>0</v>
      </c>
      <c r="G1202" s="19">
        <f t="shared" si="63"/>
        <v>2000</v>
      </c>
    </row>
    <row r="1203" spans="1:7" x14ac:dyDescent="0.25">
      <c r="A1203" s="5" t="s">
        <v>23</v>
      </c>
      <c r="B1203" s="16">
        <v>50102020</v>
      </c>
      <c r="C1203" s="19">
        <v>60000</v>
      </c>
      <c r="D1203" s="19">
        <v>60000</v>
      </c>
      <c r="E1203" s="19">
        <v>60000</v>
      </c>
      <c r="F1203" s="19">
        <f t="shared" si="62"/>
        <v>0</v>
      </c>
      <c r="G1203" s="19">
        <f t="shared" si="63"/>
        <v>0</v>
      </c>
    </row>
    <row r="1204" spans="1:7" x14ac:dyDescent="0.25">
      <c r="A1204" s="5" t="s">
        <v>24</v>
      </c>
      <c r="B1204" s="16">
        <v>50102040</v>
      </c>
      <c r="C1204" s="19">
        <v>102000</v>
      </c>
      <c r="D1204" s="19">
        <v>102000</v>
      </c>
      <c r="E1204" s="19">
        <v>102000</v>
      </c>
      <c r="F1204" s="19">
        <f t="shared" si="62"/>
        <v>0</v>
      </c>
      <c r="G1204" s="19">
        <f t="shared" si="63"/>
        <v>0</v>
      </c>
    </row>
    <row r="1205" spans="1:7" x14ac:dyDescent="0.25">
      <c r="A1205" s="5" t="s">
        <v>325</v>
      </c>
      <c r="B1205" s="16">
        <v>50102050</v>
      </c>
      <c r="C1205" s="19">
        <v>156750</v>
      </c>
      <c r="D1205" s="19">
        <v>156750</v>
      </c>
      <c r="E1205" s="19">
        <v>150750</v>
      </c>
      <c r="F1205" s="19">
        <f t="shared" si="62"/>
        <v>0</v>
      </c>
      <c r="G1205" s="19">
        <f t="shared" si="63"/>
        <v>6000</v>
      </c>
    </row>
    <row r="1206" spans="1:7" x14ac:dyDescent="0.25">
      <c r="A1206" s="5" t="s">
        <v>327</v>
      </c>
      <c r="B1206" s="16">
        <v>50102060</v>
      </c>
      <c r="C1206" s="19">
        <v>22206.92</v>
      </c>
      <c r="D1206" s="19">
        <v>22206.92</v>
      </c>
      <c r="E1206" s="19">
        <v>20945.59</v>
      </c>
      <c r="F1206" s="19">
        <f t="shared" si="62"/>
        <v>0</v>
      </c>
      <c r="G1206" s="19">
        <f t="shared" si="63"/>
        <v>1261.3299999999981</v>
      </c>
    </row>
    <row r="1207" spans="1:7" x14ac:dyDescent="0.25">
      <c r="A1207" s="5" t="s">
        <v>329</v>
      </c>
      <c r="B1207" s="16">
        <v>50102110</v>
      </c>
      <c r="C1207" s="19">
        <v>1087085.75</v>
      </c>
      <c r="D1207" s="19">
        <v>1087085.75</v>
      </c>
      <c r="E1207" s="19">
        <v>1080465.3</v>
      </c>
      <c r="F1207" s="19">
        <f t="shared" si="62"/>
        <v>0</v>
      </c>
      <c r="G1207" s="19">
        <f t="shared" si="63"/>
        <v>6620.4499999999534</v>
      </c>
    </row>
    <row r="1208" spans="1:7" x14ac:dyDescent="0.25">
      <c r="A1208" s="5" t="s">
        <v>148</v>
      </c>
      <c r="B1208" s="16">
        <v>50102120</v>
      </c>
      <c r="C1208" s="19">
        <v>20000</v>
      </c>
      <c r="D1208" s="19">
        <v>20000</v>
      </c>
      <c r="E1208" s="19">
        <v>20000</v>
      </c>
      <c r="F1208" s="19">
        <f t="shared" si="62"/>
        <v>0</v>
      </c>
      <c r="G1208" s="19">
        <f t="shared" si="63"/>
        <v>0</v>
      </c>
    </row>
    <row r="1209" spans="1:7" x14ac:dyDescent="0.25">
      <c r="A1209" s="5" t="s">
        <v>26</v>
      </c>
      <c r="B1209" s="16">
        <v>50102140</v>
      </c>
      <c r="C1209" s="19">
        <v>940348.9</v>
      </c>
      <c r="D1209" s="19">
        <v>940348.9</v>
      </c>
      <c r="E1209" s="19">
        <v>940348.9</v>
      </c>
      <c r="F1209" s="19">
        <f t="shared" si="62"/>
        <v>0</v>
      </c>
      <c r="G1209" s="19">
        <f t="shared" si="63"/>
        <v>0</v>
      </c>
    </row>
    <row r="1210" spans="1:7" x14ac:dyDescent="0.25">
      <c r="A1210" s="5" t="s">
        <v>27</v>
      </c>
      <c r="B1210" s="16">
        <v>50102150</v>
      </c>
      <c r="C1210" s="19">
        <v>84500</v>
      </c>
      <c r="D1210" s="19">
        <v>84500</v>
      </c>
      <c r="E1210" s="19">
        <v>84500</v>
      </c>
      <c r="F1210" s="19">
        <f t="shared" si="62"/>
        <v>0</v>
      </c>
      <c r="G1210" s="19">
        <f t="shared" si="63"/>
        <v>0</v>
      </c>
    </row>
    <row r="1211" spans="1:7" x14ac:dyDescent="0.25">
      <c r="A1211" s="5" t="s">
        <v>28</v>
      </c>
      <c r="B1211" s="16">
        <v>50103010</v>
      </c>
      <c r="C1211" s="19">
        <v>660989.43999999994</v>
      </c>
      <c r="D1211" s="19">
        <v>660989.43999999994</v>
      </c>
      <c r="E1211" s="19">
        <v>660989.43999999994</v>
      </c>
      <c r="F1211" s="19">
        <f t="shared" si="62"/>
        <v>0</v>
      </c>
      <c r="G1211" s="19">
        <f t="shared" si="63"/>
        <v>0</v>
      </c>
    </row>
    <row r="1212" spans="1:7" x14ac:dyDescent="0.25">
      <c r="A1212" s="5" t="s">
        <v>29</v>
      </c>
      <c r="B1212" s="16">
        <v>50103020</v>
      </c>
      <c r="C1212" s="19">
        <v>20300</v>
      </c>
      <c r="D1212" s="19">
        <v>20300</v>
      </c>
      <c r="E1212" s="19">
        <v>20100</v>
      </c>
      <c r="F1212" s="19">
        <f t="shared" si="62"/>
        <v>0</v>
      </c>
      <c r="G1212" s="19">
        <f t="shared" si="63"/>
        <v>200</v>
      </c>
    </row>
    <row r="1213" spans="1:7" x14ac:dyDescent="0.25">
      <c r="A1213" s="5" t="s">
        <v>30</v>
      </c>
      <c r="B1213" s="16">
        <v>50103030</v>
      </c>
      <c r="C1213" s="19">
        <v>64645.04</v>
      </c>
      <c r="D1213" s="19">
        <v>64645.04</v>
      </c>
      <c r="E1213" s="19">
        <v>64461.06</v>
      </c>
      <c r="F1213" s="19">
        <f t="shared" si="62"/>
        <v>0</v>
      </c>
      <c r="G1213" s="19">
        <f t="shared" si="63"/>
        <v>183.9800000000032</v>
      </c>
    </row>
    <row r="1214" spans="1:7" x14ac:dyDescent="0.25">
      <c r="A1214" s="5" t="s">
        <v>31</v>
      </c>
      <c r="B1214" s="16">
        <v>50103040</v>
      </c>
      <c r="C1214" s="19">
        <v>20300</v>
      </c>
      <c r="D1214" s="19">
        <v>20300</v>
      </c>
      <c r="E1214" s="19">
        <v>20100</v>
      </c>
      <c r="F1214" s="19">
        <f t="shared" si="62"/>
        <v>0</v>
      </c>
      <c r="G1214" s="19">
        <f t="shared" si="63"/>
        <v>200</v>
      </c>
    </row>
    <row r="1215" spans="1:7" x14ac:dyDescent="0.25">
      <c r="A1215" s="5" t="s">
        <v>32</v>
      </c>
      <c r="B1215" s="16">
        <v>50104990</v>
      </c>
      <c r="C1215" s="19">
        <v>85000</v>
      </c>
      <c r="D1215" s="19">
        <v>85000</v>
      </c>
      <c r="E1215" s="19">
        <v>80000</v>
      </c>
      <c r="F1215" s="19">
        <f t="shared" si="62"/>
        <v>0</v>
      </c>
      <c r="G1215" s="19">
        <f t="shared" si="63"/>
        <v>5000</v>
      </c>
    </row>
    <row r="1216" spans="1:7" x14ac:dyDescent="0.25">
      <c r="B1216" s="16"/>
    </row>
    <row r="1217" spans="1:13" s="17" customFormat="1" x14ac:dyDescent="0.25">
      <c r="A1217" s="17" t="s">
        <v>33</v>
      </c>
      <c r="B1217" s="15">
        <v>200</v>
      </c>
      <c r="C1217" s="20">
        <v>29889886</v>
      </c>
      <c r="D1217" s="20">
        <v>28286203</v>
      </c>
      <c r="E1217" s="20">
        <v>28179568.940000001</v>
      </c>
      <c r="F1217" s="20">
        <f t="shared" si="62"/>
        <v>1603683</v>
      </c>
      <c r="G1217" s="20">
        <f t="shared" si="63"/>
        <v>106634.05999999866</v>
      </c>
      <c r="I1217" s="22"/>
      <c r="J1217" s="22"/>
      <c r="K1217" s="22"/>
      <c r="L1217" s="22"/>
      <c r="M1217" s="22"/>
    </row>
    <row r="1218" spans="1:13" x14ac:dyDescent="0.25">
      <c r="A1218" s="5" t="s">
        <v>35</v>
      </c>
      <c r="B1218" s="16">
        <v>50201010</v>
      </c>
      <c r="C1218" s="19">
        <v>246929.67</v>
      </c>
      <c r="D1218" s="19">
        <v>246929.67</v>
      </c>
      <c r="E1218" s="19">
        <v>246929.67</v>
      </c>
      <c r="F1218" s="19">
        <f t="shared" si="62"/>
        <v>0</v>
      </c>
      <c r="G1218" s="19">
        <f t="shared" si="63"/>
        <v>0</v>
      </c>
    </row>
    <row r="1219" spans="1:13" x14ac:dyDescent="0.25">
      <c r="A1219" s="5" t="s">
        <v>36</v>
      </c>
      <c r="B1219" s="16">
        <v>50202010</v>
      </c>
      <c r="C1219" s="19">
        <v>88660</v>
      </c>
      <c r="D1219" s="19">
        <v>88660</v>
      </c>
      <c r="E1219" s="19">
        <v>88660</v>
      </c>
      <c r="F1219" s="19">
        <f t="shared" si="62"/>
        <v>0</v>
      </c>
      <c r="G1219" s="19">
        <f t="shared" si="63"/>
        <v>0</v>
      </c>
    </row>
    <row r="1220" spans="1:13" x14ac:dyDescent="0.25">
      <c r="A1220" s="5" t="s">
        <v>140</v>
      </c>
      <c r="B1220" s="16">
        <v>50203010</v>
      </c>
      <c r="C1220" s="19">
        <v>341333.28</v>
      </c>
      <c r="D1220" s="19">
        <v>341333.28</v>
      </c>
      <c r="E1220" s="19">
        <v>341333.28</v>
      </c>
      <c r="F1220" s="19">
        <f t="shared" si="62"/>
        <v>0</v>
      </c>
      <c r="G1220" s="19">
        <f t="shared" si="63"/>
        <v>0</v>
      </c>
    </row>
    <row r="1221" spans="1:13" x14ac:dyDescent="0.25">
      <c r="A1221" s="5" t="s">
        <v>213</v>
      </c>
      <c r="B1221" s="16">
        <v>50203020</v>
      </c>
      <c r="C1221" s="19">
        <v>87000</v>
      </c>
      <c r="D1221" s="19">
        <v>37000</v>
      </c>
      <c r="E1221" s="19">
        <v>37000</v>
      </c>
      <c r="F1221" s="19">
        <f t="shared" si="62"/>
        <v>50000</v>
      </c>
      <c r="G1221" s="19">
        <f t="shared" si="63"/>
        <v>0</v>
      </c>
    </row>
    <row r="1222" spans="1:13" x14ac:dyDescent="0.25">
      <c r="A1222" s="5" t="s">
        <v>355</v>
      </c>
      <c r="B1222" s="16">
        <v>50203050</v>
      </c>
      <c r="C1222" s="19">
        <v>1469384</v>
      </c>
      <c r="D1222" s="19">
        <v>1069384</v>
      </c>
      <c r="E1222" s="19">
        <v>1069384</v>
      </c>
      <c r="F1222" s="19">
        <f t="shared" si="62"/>
        <v>400000</v>
      </c>
      <c r="G1222" s="19">
        <f t="shared" si="63"/>
        <v>0</v>
      </c>
    </row>
    <row r="1223" spans="1:13" x14ac:dyDescent="0.25">
      <c r="A1223" s="5" t="s">
        <v>356</v>
      </c>
      <c r="B1223" s="16">
        <v>50203070</v>
      </c>
      <c r="C1223" s="19">
        <v>3000000</v>
      </c>
      <c r="D1223" s="19">
        <v>2000000</v>
      </c>
      <c r="E1223" s="19">
        <v>2000000</v>
      </c>
      <c r="F1223" s="19">
        <f t="shared" si="62"/>
        <v>1000000</v>
      </c>
      <c r="G1223" s="19">
        <f t="shared" si="63"/>
        <v>0</v>
      </c>
    </row>
    <row r="1224" spans="1:13" x14ac:dyDescent="0.25">
      <c r="A1224" s="5" t="s">
        <v>357</v>
      </c>
      <c r="B1224" s="16">
        <v>50203080</v>
      </c>
      <c r="C1224" s="19">
        <v>6041476.25</v>
      </c>
      <c r="D1224" s="19">
        <v>6041476.25</v>
      </c>
      <c r="E1224" s="19">
        <v>6041476.25</v>
      </c>
      <c r="F1224" s="19">
        <f t="shared" si="62"/>
        <v>0</v>
      </c>
      <c r="G1224" s="19">
        <f t="shared" si="63"/>
        <v>0</v>
      </c>
    </row>
    <row r="1225" spans="1:13" x14ac:dyDescent="0.25">
      <c r="A1225" s="5" t="s">
        <v>37</v>
      </c>
      <c r="B1225" s="16">
        <v>50203090</v>
      </c>
      <c r="C1225" s="19">
        <v>1057000</v>
      </c>
      <c r="D1225" s="19">
        <v>1057000</v>
      </c>
      <c r="E1225" s="19">
        <v>1056407.71</v>
      </c>
      <c r="F1225" s="19">
        <f t="shared" si="62"/>
        <v>0</v>
      </c>
      <c r="G1225" s="19">
        <f t="shared" si="63"/>
        <v>592.29000000003725</v>
      </c>
    </row>
    <row r="1226" spans="1:13" x14ac:dyDescent="0.25">
      <c r="A1226" s="5" t="s">
        <v>38</v>
      </c>
      <c r="B1226" s="16">
        <v>50203990</v>
      </c>
      <c r="C1226" s="19">
        <v>300000</v>
      </c>
      <c r="D1226" s="19">
        <v>300000</v>
      </c>
      <c r="E1226" s="19">
        <v>300000</v>
      </c>
      <c r="F1226" s="19">
        <f t="shared" si="62"/>
        <v>0</v>
      </c>
      <c r="G1226" s="19">
        <f t="shared" si="63"/>
        <v>0</v>
      </c>
    </row>
    <row r="1227" spans="1:13" x14ac:dyDescent="0.25">
      <c r="A1227" s="5" t="s">
        <v>358</v>
      </c>
      <c r="B1227" s="16">
        <v>50203990</v>
      </c>
      <c r="C1227" s="19">
        <v>49640</v>
      </c>
      <c r="D1227" s="19">
        <v>49640</v>
      </c>
      <c r="E1227" s="19">
        <v>49640</v>
      </c>
      <c r="F1227" s="19">
        <f t="shared" si="62"/>
        <v>0</v>
      </c>
      <c r="G1227" s="19">
        <f t="shared" si="63"/>
        <v>0</v>
      </c>
    </row>
    <row r="1228" spans="1:13" x14ac:dyDescent="0.25">
      <c r="A1228" s="5" t="s">
        <v>39</v>
      </c>
      <c r="B1228" s="16">
        <v>50204010</v>
      </c>
      <c r="C1228" s="19">
        <v>5010</v>
      </c>
      <c r="D1228" s="19">
        <v>10</v>
      </c>
      <c r="E1228" s="19">
        <v>10</v>
      </c>
      <c r="F1228" s="19">
        <f t="shared" si="62"/>
        <v>5000</v>
      </c>
      <c r="G1228" s="19">
        <f t="shared" si="63"/>
        <v>0</v>
      </c>
    </row>
    <row r="1229" spans="1:13" x14ac:dyDescent="0.25">
      <c r="A1229" s="5" t="s">
        <v>163</v>
      </c>
      <c r="B1229" s="16">
        <v>50204020</v>
      </c>
      <c r="C1229" s="19">
        <v>1500000</v>
      </c>
      <c r="D1229" s="19">
        <v>1500000</v>
      </c>
      <c r="E1229" s="19">
        <v>1499971.81</v>
      </c>
      <c r="F1229" s="19">
        <f t="shared" si="62"/>
        <v>0</v>
      </c>
      <c r="G1229" s="19">
        <f t="shared" si="63"/>
        <v>28.189999999944121</v>
      </c>
    </row>
    <row r="1230" spans="1:13" x14ac:dyDescent="0.25">
      <c r="A1230" s="5" t="s">
        <v>41</v>
      </c>
      <c r="B1230" s="16">
        <v>50205020</v>
      </c>
      <c r="C1230" s="19">
        <v>42000</v>
      </c>
      <c r="D1230" s="19">
        <v>42000</v>
      </c>
      <c r="E1230" s="19">
        <v>42000</v>
      </c>
      <c r="F1230" s="19">
        <f t="shared" si="62"/>
        <v>0</v>
      </c>
      <c r="G1230" s="19">
        <f t="shared" si="63"/>
        <v>0</v>
      </c>
    </row>
    <row r="1231" spans="1:13" x14ac:dyDescent="0.25">
      <c r="A1231" s="5" t="s">
        <v>696</v>
      </c>
      <c r="B1231" s="16">
        <v>50205030</v>
      </c>
      <c r="C1231" s="19">
        <v>54956</v>
      </c>
      <c r="D1231" s="19">
        <v>24956</v>
      </c>
      <c r="E1231" s="19">
        <v>24956</v>
      </c>
      <c r="F1231" s="19">
        <f t="shared" si="62"/>
        <v>30000</v>
      </c>
      <c r="G1231" s="19">
        <f t="shared" si="63"/>
        <v>0</v>
      </c>
    </row>
    <row r="1232" spans="1:13" x14ac:dyDescent="0.25">
      <c r="A1232" s="5" t="s">
        <v>45</v>
      </c>
      <c r="B1232" s="16">
        <v>50212990</v>
      </c>
      <c r="C1232" s="19">
        <v>15128028.050000001</v>
      </c>
      <c r="D1232" s="19">
        <v>15128028.050000001</v>
      </c>
      <c r="E1232" s="19">
        <v>15022014.470000001</v>
      </c>
      <c r="F1232" s="19">
        <f t="shared" si="62"/>
        <v>0</v>
      </c>
      <c r="G1232" s="19">
        <f t="shared" si="63"/>
        <v>106013.58000000007</v>
      </c>
    </row>
    <row r="1233" spans="1:13" x14ac:dyDescent="0.25">
      <c r="A1233" s="5" t="s">
        <v>141</v>
      </c>
      <c r="B1233" s="16">
        <v>50213040</v>
      </c>
      <c r="C1233" s="19">
        <v>20840</v>
      </c>
      <c r="D1233" s="19">
        <v>20840</v>
      </c>
      <c r="E1233" s="19">
        <v>20840</v>
      </c>
      <c r="F1233" s="19">
        <f t="shared" si="62"/>
        <v>0</v>
      </c>
      <c r="G1233" s="19">
        <f t="shared" si="63"/>
        <v>0</v>
      </c>
    </row>
    <row r="1234" spans="1:13" x14ac:dyDescent="0.25">
      <c r="A1234" s="5" t="s">
        <v>46</v>
      </c>
      <c r="B1234" s="16">
        <v>50213050</v>
      </c>
      <c r="C1234" s="19">
        <v>117025</v>
      </c>
      <c r="D1234" s="19">
        <v>12342</v>
      </c>
      <c r="E1234" s="19">
        <v>12342</v>
      </c>
      <c r="F1234" s="19">
        <f t="shared" si="62"/>
        <v>104683</v>
      </c>
      <c r="G1234" s="19">
        <f t="shared" si="63"/>
        <v>0</v>
      </c>
    </row>
    <row r="1235" spans="1:13" x14ac:dyDescent="0.25">
      <c r="A1235" s="5" t="s">
        <v>142</v>
      </c>
      <c r="B1235" s="16">
        <v>50213060</v>
      </c>
      <c r="C1235" s="19">
        <v>300000</v>
      </c>
      <c r="D1235" s="19">
        <v>300000</v>
      </c>
      <c r="E1235" s="19">
        <v>300000</v>
      </c>
      <c r="F1235" s="19">
        <f t="shared" si="62"/>
        <v>0</v>
      </c>
      <c r="G1235" s="19">
        <f t="shared" si="63"/>
        <v>0</v>
      </c>
    </row>
    <row r="1236" spans="1:13" x14ac:dyDescent="0.25">
      <c r="A1236" s="5" t="s">
        <v>195</v>
      </c>
      <c r="B1236" s="16">
        <v>50216010</v>
      </c>
      <c r="C1236" s="19">
        <v>20000</v>
      </c>
      <c r="D1236" s="19">
        <v>10000</v>
      </c>
      <c r="E1236" s="19">
        <v>10000</v>
      </c>
      <c r="F1236" s="19">
        <f t="shared" si="62"/>
        <v>10000</v>
      </c>
      <c r="G1236" s="19">
        <f t="shared" si="63"/>
        <v>0</v>
      </c>
    </row>
    <row r="1237" spans="1:13" x14ac:dyDescent="0.25">
      <c r="A1237" s="5" t="s">
        <v>53</v>
      </c>
      <c r="B1237" s="16">
        <v>50216020</v>
      </c>
      <c r="C1237" s="19">
        <v>16603.75</v>
      </c>
      <c r="D1237" s="19">
        <v>16603.75</v>
      </c>
      <c r="E1237" s="19">
        <v>16603.75</v>
      </c>
      <c r="F1237" s="19">
        <f t="shared" si="62"/>
        <v>0</v>
      </c>
      <c r="G1237" s="19">
        <f t="shared" si="63"/>
        <v>0</v>
      </c>
    </row>
    <row r="1238" spans="1:13" x14ac:dyDescent="0.25">
      <c r="A1238" s="5" t="s">
        <v>54</v>
      </c>
      <c r="B1238" s="16">
        <v>50299020</v>
      </c>
      <c r="C1238" s="19">
        <v>2500</v>
      </c>
      <c r="D1238" s="19">
        <v>0</v>
      </c>
      <c r="E1238" s="19">
        <v>0</v>
      </c>
      <c r="F1238" s="19">
        <f t="shared" si="62"/>
        <v>2500</v>
      </c>
      <c r="G1238" s="19">
        <f t="shared" si="63"/>
        <v>0</v>
      </c>
    </row>
    <row r="1239" spans="1:13" x14ac:dyDescent="0.25">
      <c r="A1239" s="5" t="s">
        <v>56</v>
      </c>
      <c r="B1239" s="16">
        <v>50299060</v>
      </c>
      <c r="C1239" s="19">
        <v>1500</v>
      </c>
      <c r="D1239" s="19">
        <v>0</v>
      </c>
      <c r="E1239" s="19">
        <v>0</v>
      </c>
      <c r="F1239" s="19">
        <f t="shared" si="62"/>
        <v>1500</v>
      </c>
      <c r="G1239" s="19">
        <f t="shared" si="63"/>
        <v>0</v>
      </c>
    </row>
    <row r="1240" spans="1:13" x14ac:dyDescent="0.25">
      <c r="B1240" s="16"/>
    </row>
    <row r="1241" spans="1:13" x14ac:dyDescent="0.25">
      <c r="A1241" s="17" t="s">
        <v>367</v>
      </c>
      <c r="B1241" s="15" t="s">
        <v>368</v>
      </c>
      <c r="C1241" s="20">
        <v>60718687.090000004</v>
      </c>
      <c r="D1241" s="20">
        <v>60718687.090000004</v>
      </c>
      <c r="E1241" s="20">
        <v>59819412.829999998</v>
      </c>
      <c r="F1241" s="20">
        <f t="shared" si="62"/>
        <v>0</v>
      </c>
      <c r="G1241" s="20">
        <f t="shared" si="63"/>
        <v>899274.26000000536</v>
      </c>
    </row>
    <row r="1242" spans="1:13" s="17" customFormat="1" x14ac:dyDescent="0.25">
      <c r="A1242" s="17" t="s">
        <v>19</v>
      </c>
      <c r="B1242" s="15">
        <v>100</v>
      </c>
      <c r="C1242" s="21">
        <v>27558142.93</v>
      </c>
      <c r="D1242" s="21">
        <v>27558142.93</v>
      </c>
      <c r="E1242" s="21">
        <v>27502732.75</v>
      </c>
      <c r="F1242" s="21">
        <f t="shared" si="62"/>
        <v>0</v>
      </c>
      <c r="G1242" s="21">
        <f t="shared" si="63"/>
        <v>55410.179999999702</v>
      </c>
      <c r="I1242" s="22"/>
      <c r="J1242" s="22"/>
      <c r="K1242" s="22"/>
      <c r="L1242" s="22"/>
      <c r="M1242" s="22"/>
    </row>
    <row r="1243" spans="1:13" x14ac:dyDescent="0.25">
      <c r="A1243" s="5" t="s">
        <v>20</v>
      </c>
      <c r="B1243" s="16">
        <v>50101010</v>
      </c>
      <c r="C1243" s="19">
        <v>4434990.7300000004</v>
      </c>
      <c r="D1243" s="19">
        <v>4434990.7300000004</v>
      </c>
      <c r="E1243" s="19">
        <v>4434990.7300000004</v>
      </c>
      <c r="F1243" s="19">
        <f t="shared" si="62"/>
        <v>0</v>
      </c>
      <c r="G1243" s="19">
        <f t="shared" si="63"/>
        <v>0</v>
      </c>
    </row>
    <row r="1244" spans="1:13" x14ac:dyDescent="0.25">
      <c r="A1244" s="5" t="s">
        <v>21</v>
      </c>
      <c r="B1244" s="16">
        <v>50101020</v>
      </c>
      <c r="C1244" s="19">
        <v>19850904.629999999</v>
      </c>
      <c r="D1244" s="19">
        <v>19850904.629999999</v>
      </c>
      <c r="E1244" s="19">
        <v>19850904.629999999</v>
      </c>
      <c r="F1244" s="19">
        <f t="shared" si="62"/>
        <v>0</v>
      </c>
      <c r="G1244" s="19">
        <f t="shared" si="63"/>
        <v>0</v>
      </c>
    </row>
    <row r="1245" spans="1:13" x14ac:dyDescent="0.25">
      <c r="A1245" s="5" t="s">
        <v>22</v>
      </c>
      <c r="B1245" s="16">
        <v>50102010</v>
      </c>
      <c r="C1245" s="19">
        <v>391161.29</v>
      </c>
      <c r="D1245" s="19">
        <v>391161.29</v>
      </c>
      <c r="E1245" s="19">
        <v>391161.29</v>
      </c>
      <c r="F1245" s="19">
        <f t="shared" si="62"/>
        <v>0</v>
      </c>
      <c r="G1245" s="19">
        <f t="shared" si="63"/>
        <v>0</v>
      </c>
    </row>
    <row r="1246" spans="1:13" x14ac:dyDescent="0.25">
      <c r="A1246" s="5" t="s">
        <v>23</v>
      </c>
      <c r="B1246" s="16">
        <v>50102020</v>
      </c>
      <c r="C1246" s="19">
        <v>60000</v>
      </c>
      <c r="D1246" s="19">
        <v>60000</v>
      </c>
      <c r="E1246" s="19">
        <v>60000</v>
      </c>
      <c r="F1246" s="19">
        <f t="shared" si="62"/>
        <v>0</v>
      </c>
      <c r="G1246" s="19">
        <f t="shared" si="63"/>
        <v>0</v>
      </c>
    </row>
    <row r="1247" spans="1:13" x14ac:dyDescent="0.25">
      <c r="A1247" s="5" t="s">
        <v>24</v>
      </c>
      <c r="B1247" s="16">
        <v>50102040</v>
      </c>
      <c r="C1247" s="19">
        <v>96000</v>
      </c>
      <c r="D1247" s="19">
        <v>96000</v>
      </c>
      <c r="E1247" s="19">
        <v>96000</v>
      </c>
      <c r="F1247" s="19">
        <f t="shared" si="62"/>
        <v>0</v>
      </c>
      <c r="G1247" s="19">
        <f t="shared" si="63"/>
        <v>0</v>
      </c>
    </row>
    <row r="1248" spans="1:13" x14ac:dyDescent="0.25">
      <c r="A1248" s="5" t="s">
        <v>325</v>
      </c>
      <c r="B1248" s="16">
        <v>50102050</v>
      </c>
      <c r="C1248" s="19">
        <v>150150</v>
      </c>
      <c r="D1248" s="19">
        <v>150150</v>
      </c>
      <c r="E1248" s="19">
        <v>142400</v>
      </c>
      <c r="F1248" s="19">
        <f t="shared" ref="F1248:F1310" si="64">C1248-D1248</f>
        <v>0</v>
      </c>
      <c r="G1248" s="19">
        <f t="shared" ref="G1248:G1310" si="65">D1248-E1248</f>
        <v>7750</v>
      </c>
    </row>
    <row r="1249" spans="1:13" x14ac:dyDescent="0.25">
      <c r="A1249" s="5" t="s">
        <v>327</v>
      </c>
      <c r="B1249" s="16">
        <v>50102060</v>
      </c>
      <c r="C1249" s="19">
        <v>21620.73</v>
      </c>
      <c r="D1249" s="19">
        <v>21620.73</v>
      </c>
      <c r="E1249" s="19">
        <v>20482.12</v>
      </c>
      <c r="F1249" s="19">
        <f t="shared" si="64"/>
        <v>0</v>
      </c>
      <c r="G1249" s="19">
        <f t="shared" si="65"/>
        <v>1138.6100000000006</v>
      </c>
    </row>
    <row r="1250" spans="1:13" x14ac:dyDescent="0.25">
      <c r="A1250" s="5" t="s">
        <v>329</v>
      </c>
      <c r="B1250" s="16">
        <v>50102110</v>
      </c>
      <c r="C1250" s="19">
        <v>949523.79</v>
      </c>
      <c r="D1250" s="19">
        <v>949523.79</v>
      </c>
      <c r="E1250" s="19">
        <v>931037.04</v>
      </c>
      <c r="F1250" s="19">
        <f t="shared" si="64"/>
        <v>0</v>
      </c>
      <c r="G1250" s="19">
        <f t="shared" si="65"/>
        <v>18486.75</v>
      </c>
    </row>
    <row r="1251" spans="1:13" x14ac:dyDescent="0.25">
      <c r="A1251" s="5" t="s">
        <v>148</v>
      </c>
      <c r="B1251" s="16">
        <v>50102120</v>
      </c>
      <c r="C1251" s="19">
        <v>20000</v>
      </c>
      <c r="D1251" s="19">
        <v>20000</v>
      </c>
      <c r="E1251" s="19">
        <v>15000</v>
      </c>
      <c r="F1251" s="19">
        <f t="shared" si="64"/>
        <v>0</v>
      </c>
      <c r="G1251" s="19">
        <f t="shared" si="65"/>
        <v>5000</v>
      </c>
    </row>
    <row r="1252" spans="1:13" x14ac:dyDescent="0.25">
      <c r="A1252" s="5" t="s">
        <v>26</v>
      </c>
      <c r="B1252" s="16">
        <v>50102140</v>
      </c>
      <c r="C1252" s="19">
        <v>774583.5</v>
      </c>
      <c r="D1252" s="19">
        <v>774583.5</v>
      </c>
      <c r="E1252" s="19">
        <v>754583.5</v>
      </c>
      <c r="F1252" s="19">
        <f t="shared" si="64"/>
        <v>0</v>
      </c>
      <c r="G1252" s="19">
        <f t="shared" si="65"/>
        <v>20000</v>
      </c>
    </row>
    <row r="1253" spans="1:13" x14ac:dyDescent="0.25">
      <c r="A1253" s="5" t="s">
        <v>27</v>
      </c>
      <c r="B1253" s="16">
        <v>50102150</v>
      </c>
      <c r="C1253" s="19">
        <v>83500</v>
      </c>
      <c r="D1253" s="19">
        <v>83500</v>
      </c>
      <c r="E1253" s="19">
        <v>83500</v>
      </c>
      <c r="F1253" s="19">
        <f t="shared" si="64"/>
        <v>0</v>
      </c>
      <c r="G1253" s="19">
        <f t="shared" si="65"/>
        <v>0</v>
      </c>
    </row>
    <row r="1254" spans="1:13" x14ac:dyDescent="0.25">
      <c r="A1254" s="5" t="s">
        <v>28</v>
      </c>
      <c r="B1254" s="16">
        <v>50103010</v>
      </c>
      <c r="C1254" s="19">
        <v>536656.25</v>
      </c>
      <c r="D1254" s="19">
        <v>536656.25</v>
      </c>
      <c r="E1254" s="19">
        <v>536656.25</v>
      </c>
      <c r="F1254" s="19">
        <f t="shared" si="64"/>
        <v>0</v>
      </c>
      <c r="G1254" s="19">
        <f t="shared" si="65"/>
        <v>0</v>
      </c>
    </row>
    <row r="1255" spans="1:13" x14ac:dyDescent="0.25">
      <c r="A1255" s="5" t="s">
        <v>29</v>
      </c>
      <c r="B1255" s="16">
        <v>50103020</v>
      </c>
      <c r="C1255" s="19">
        <v>19800</v>
      </c>
      <c r="D1255" s="19">
        <v>19800</v>
      </c>
      <c r="E1255" s="19">
        <v>19800</v>
      </c>
      <c r="F1255" s="19">
        <f t="shared" si="64"/>
        <v>0</v>
      </c>
      <c r="G1255" s="19">
        <f t="shared" si="65"/>
        <v>0</v>
      </c>
    </row>
    <row r="1256" spans="1:13" x14ac:dyDescent="0.25">
      <c r="A1256" s="5" t="s">
        <v>30</v>
      </c>
      <c r="B1256" s="16">
        <v>50103030</v>
      </c>
      <c r="C1256" s="19">
        <v>54471.06</v>
      </c>
      <c r="D1256" s="19">
        <v>54471.06</v>
      </c>
      <c r="E1256" s="19">
        <v>54436.24</v>
      </c>
      <c r="F1256" s="19">
        <f t="shared" si="64"/>
        <v>0</v>
      </c>
      <c r="G1256" s="19">
        <f t="shared" si="65"/>
        <v>34.819999999999709</v>
      </c>
    </row>
    <row r="1257" spans="1:13" x14ac:dyDescent="0.25">
      <c r="A1257" s="5" t="s">
        <v>31</v>
      </c>
      <c r="B1257" s="16">
        <v>50103040</v>
      </c>
      <c r="C1257" s="19">
        <v>19780.95</v>
      </c>
      <c r="D1257" s="19">
        <v>19780.95</v>
      </c>
      <c r="E1257" s="19">
        <v>19780.95</v>
      </c>
      <c r="F1257" s="19">
        <f t="shared" si="64"/>
        <v>0</v>
      </c>
      <c r="G1257" s="19">
        <f t="shared" si="65"/>
        <v>0</v>
      </c>
    </row>
    <row r="1258" spans="1:13" x14ac:dyDescent="0.25">
      <c r="A1258" s="5" t="s">
        <v>32</v>
      </c>
      <c r="B1258" s="16">
        <v>50104990</v>
      </c>
      <c r="C1258" s="19">
        <v>95000</v>
      </c>
      <c r="D1258" s="19">
        <v>95000</v>
      </c>
      <c r="E1258" s="19">
        <v>92000</v>
      </c>
      <c r="F1258" s="19">
        <f t="shared" si="64"/>
        <v>0</v>
      </c>
      <c r="G1258" s="19">
        <f t="shared" si="65"/>
        <v>3000</v>
      </c>
    </row>
    <row r="1259" spans="1:13" x14ac:dyDescent="0.25">
      <c r="B1259" s="16"/>
    </row>
    <row r="1260" spans="1:13" x14ac:dyDescent="0.25">
      <c r="B1260" s="16"/>
    </row>
    <row r="1261" spans="1:13" s="17" customFormat="1" x14ac:dyDescent="0.25">
      <c r="A1261" s="17" t="s">
        <v>33</v>
      </c>
      <c r="B1261" s="15">
        <v>200</v>
      </c>
      <c r="C1261" s="20">
        <v>32005544.16</v>
      </c>
      <c r="D1261" s="20">
        <v>32005544.16</v>
      </c>
      <c r="E1261" s="20">
        <v>31967030.079999998</v>
      </c>
      <c r="F1261" s="20">
        <f t="shared" si="64"/>
        <v>0</v>
      </c>
      <c r="G1261" s="20">
        <f t="shared" si="65"/>
        <v>38514.080000001937</v>
      </c>
      <c r="I1261" s="22"/>
      <c r="J1261" s="22"/>
      <c r="K1261" s="22"/>
      <c r="L1261" s="22"/>
      <c r="M1261" s="22"/>
    </row>
    <row r="1262" spans="1:13" x14ac:dyDescent="0.25">
      <c r="A1262" s="5" t="s">
        <v>35</v>
      </c>
      <c r="B1262" s="16">
        <v>50201010</v>
      </c>
      <c r="C1262" s="19">
        <v>99462</v>
      </c>
      <c r="D1262" s="19">
        <v>99462</v>
      </c>
      <c r="E1262" s="19">
        <v>99462</v>
      </c>
      <c r="F1262" s="19">
        <f t="shared" si="64"/>
        <v>0</v>
      </c>
      <c r="G1262" s="19">
        <f t="shared" si="65"/>
        <v>0</v>
      </c>
    </row>
    <row r="1263" spans="1:13" x14ac:dyDescent="0.25">
      <c r="A1263" s="5" t="s">
        <v>36</v>
      </c>
      <c r="B1263" s="16">
        <v>50202010</v>
      </c>
      <c r="C1263" s="19">
        <v>50000</v>
      </c>
      <c r="D1263" s="19">
        <v>50000</v>
      </c>
      <c r="E1263" s="19">
        <v>50000</v>
      </c>
      <c r="F1263" s="19">
        <f t="shared" si="64"/>
        <v>0</v>
      </c>
      <c r="G1263" s="19">
        <f t="shared" si="65"/>
        <v>0</v>
      </c>
    </row>
    <row r="1264" spans="1:13" x14ac:dyDescent="0.25">
      <c r="A1264" s="5" t="s">
        <v>140</v>
      </c>
      <c r="B1264" s="16">
        <v>50203010</v>
      </c>
      <c r="C1264" s="19">
        <v>350000</v>
      </c>
      <c r="D1264" s="19">
        <v>350000</v>
      </c>
      <c r="E1264" s="19">
        <v>350000</v>
      </c>
      <c r="F1264" s="19">
        <f t="shared" si="64"/>
        <v>0</v>
      </c>
      <c r="G1264" s="19">
        <f t="shared" si="65"/>
        <v>0</v>
      </c>
    </row>
    <row r="1265" spans="1:7" x14ac:dyDescent="0.25">
      <c r="A1265" s="5" t="s">
        <v>213</v>
      </c>
      <c r="B1265" s="16">
        <v>50203020</v>
      </c>
      <c r="C1265" s="19">
        <v>55500</v>
      </c>
      <c r="D1265" s="19">
        <v>55500</v>
      </c>
      <c r="E1265" s="19">
        <v>55500</v>
      </c>
      <c r="F1265" s="19">
        <f t="shared" si="64"/>
        <v>0</v>
      </c>
      <c r="G1265" s="19">
        <f t="shared" si="65"/>
        <v>0</v>
      </c>
    </row>
    <row r="1266" spans="1:7" x14ac:dyDescent="0.25">
      <c r="A1266" s="5" t="s">
        <v>355</v>
      </c>
      <c r="B1266" s="16">
        <v>50203050</v>
      </c>
      <c r="C1266" s="19">
        <v>988301</v>
      </c>
      <c r="D1266" s="19">
        <v>988301</v>
      </c>
      <c r="E1266" s="19">
        <v>988301</v>
      </c>
      <c r="F1266" s="19">
        <f t="shared" si="64"/>
        <v>0</v>
      </c>
      <c r="G1266" s="19">
        <f t="shared" si="65"/>
        <v>0</v>
      </c>
    </row>
    <row r="1267" spans="1:7" x14ac:dyDescent="0.25">
      <c r="A1267" s="5" t="s">
        <v>356</v>
      </c>
      <c r="B1267" s="16">
        <v>50203070</v>
      </c>
      <c r="C1267" s="19">
        <v>3860092.15</v>
      </c>
      <c r="D1267" s="19">
        <v>3860092.15</v>
      </c>
      <c r="E1267" s="19">
        <v>3860092.15</v>
      </c>
      <c r="F1267" s="19">
        <f t="shared" si="64"/>
        <v>0</v>
      </c>
      <c r="G1267" s="19">
        <f t="shared" si="65"/>
        <v>0</v>
      </c>
    </row>
    <row r="1268" spans="1:7" x14ac:dyDescent="0.25">
      <c r="A1268" s="5" t="s">
        <v>357</v>
      </c>
      <c r="B1268" s="16">
        <v>50203080</v>
      </c>
      <c r="C1268" s="19">
        <v>7589362.8899999997</v>
      </c>
      <c r="D1268" s="19">
        <v>7589362.8899999997</v>
      </c>
      <c r="E1268" s="19">
        <v>7589362.4000000004</v>
      </c>
      <c r="F1268" s="19">
        <f t="shared" si="64"/>
        <v>0</v>
      </c>
      <c r="G1268" s="19">
        <f t="shared" si="65"/>
        <v>0.48999999929219484</v>
      </c>
    </row>
    <row r="1269" spans="1:7" x14ac:dyDescent="0.25">
      <c r="A1269" s="5" t="s">
        <v>37</v>
      </c>
      <c r="B1269" s="16">
        <v>50203090</v>
      </c>
      <c r="C1269" s="19">
        <v>2553396.16</v>
      </c>
      <c r="D1269" s="19">
        <v>2553396.16</v>
      </c>
      <c r="E1269" s="19">
        <v>2553396.15</v>
      </c>
      <c r="F1269" s="19">
        <f t="shared" si="64"/>
        <v>0</v>
      </c>
      <c r="G1269" s="19">
        <f t="shared" si="65"/>
        <v>1.0000000242143869E-2</v>
      </c>
    </row>
    <row r="1270" spans="1:7" x14ac:dyDescent="0.25">
      <c r="A1270" s="5" t="s">
        <v>38</v>
      </c>
      <c r="B1270" s="16">
        <v>50203990</v>
      </c>
      <c r="C1270" s="19">
        <v>338435</v>
      </c>
      <c r="D1270" s="19">
        <v>338435</v>
      </c>
      <c r="E1270" s="19">
        <v>338435</v>
      </c>
      <c r="F1270" s="19">
        <f t="shared" si="64"/>
        <v>0</v>
      </c>
      <c r="G1270" s="19">
        <f t="shared" si="65"/>
        <v>0</v>
      </c>
    </row>
    <row r="1271" spans="1:7" x14ac:dyDescent="0.25">
      <c r="A1271" s="5" t="s">
        <v>358</v>
      </c>
      <c r="B1271" s="16">
        <v>50203990</v>
      </c>
      <c r="C1271" s="19">
        <v>31500</v>
      </c>
      <c r="D1271" s="19">
        <v>31500</v>
      </c>
      <c r="E1271" s="19">
        <v>31500</v>
      </c>
      <c r="F1271" s="19">
        <f t="shared" si="64"/>
        <v>0</v>
      </c>
      <c r="G1271" s="19">
        <f t="shared" si="65"/>
        <v>0</v>
      </c>
    </row>
    <row r="1272" spans="1:7" x14ac:dyDescent="0.25">
      <c r="A1272" s="5" t="s">
        <v>39</v>
      </c>
      <c r="B1272" s="16">
        <v>50204010</v>
      </c>
      <c r="C1272" s="19">
        <v>249786</v>
      </c>
      <c r="D1272" s="19">
        <v>249786</v>
      </c>
      <c r="E1272" s="19">
        <v>249786</v>
      </c>
      <c r="F1272" s="19">
        <f t="shared" si="64"/>
        <v>0</v>
      </c>
      <c r="G1272" s="19">
        <f t="shared" si="65"/>
        <v>0</v>
      </c>
    </row>
    <row r="1273" spans="1:7" x14ac:dyDescent="0.25">
      <c r="A1273" s="5" t="s">
        <v>163</v>
      </c>
      <c r="B1273" s="16">
        <v>50204020</v>
      </c>
      <c r="C1273" s="19">
        <v>789723.17</v>
      </c>
      <c r="D1273" s="19">
        <v>789723.17</v>
      </c>
      <c r="E1273" s="19">
        <v>789723.17</v>
      </c>
      <c r="F1273" s="19">
        <f t="shared" si="64"/>
        <v>0</v>
      </c>
      <c r="G1273" s="19">
        <f t="shared" si="65"/>
        <v>0</v>
      </c>
    </row>
    <row r="1274" spans="1:7" x14ac:dyDescent="0.25">
      <c r="A1274" s="5" t="s">
        <v>186</v>
      </c>
      <c r="B1274" s="16">
        <v>50205020</v>
      </c>
      <c r="C1274" s="19">
        <v>42000</v>
      </c>
      <c r="D1274" s="19">
        <v>42000</v>
      </c>
      <c r="E1274" s="19">
        <v>42000</v>
      </c>
      <c r="F1274" s="19">
        <f t="shared" si="64"/>
        <v>0</v>
      </c>
      <c r="G1274" s="19">
        <f t="shared" si="65"/>
        <v>0</v>
      </c>
    </row>
    <row r="1275" spans="1:7" x14ac:dyDescent="0.25">
      <c r="A1275" s="5" t="s">
        <v>696</v>
      </c>
      <c r="B1275" s="16">
        <v>50205030</v>
      </c>
      <c r="C1275" s="19">
        <v>35177.620000000003</v>
      </c>
      <c r="D1275" s="19">
        <v>35177.620000000003</v>
      </c>
      <c r="E1275" s="19">
        <v>35177.620000000003</v>
      </c>
      <c r="F1275" s="19">
        <f t="shared" si="64"/>
        <v>0</v>
      </c>
      <c r="G1275" s="19">
        <f t="shared" si="65"/>
        <v>0</v>
      </c>
    </row>
    <row r="1276" spans="1:7" x14ac:dyDescent="0.25">
      <c r="A1276" s="5" t="s">
        <v>45</v>
      </c>
      <c r="B1276" s="16">
        <v>50212990</v>
      </c>
      <c r="C1276" s="19">
        <v>14195309.619999999</v>
      </c>
      <c r="D1276" s="19">
        <v>14195309.619999999</v>
      </c>
      <c r="E1276" s="19">
        <v>14165406.039999999</v>
      </c>
      <c r="F1276" s="19">
        <f t="shared" si="64"/>
        <v>0</v>
      </c>
      <c r="G1276" s="19">
        <f t="shared" si="65"/>
        <v>29903.580000000075</v>
      </c>
    </row>
    <row r="1277" spans="1:7" x14ac:dyDescent="0.25">
      <c r="A1277" s="5" t="s">
        <v>141</v>
      </c>
      <c r="B1277" s="16">
        <v>50213040</v>
      </c>
      <c r="C1277" s="19">
        <v>148098.54999999999</v>
      </c>
      <c r="D1277" s="19">
        <v>148098.54999999999</v>
      </c>
      <c r="E1277" s="19">
        <v>148098.54999999999</v>
      </c>
      <c r="F1277" s="19">
        <f t="shared" si="64"/>
        <v>0</v>
      </c>
      <c r="G1277" s="19">
        <f t="shared" si="65"/>
        <v>0</v>
      </c>
    </row>
    <row r="1278" spans="1:7" x14ac:dyDescent="0.25">
      <c r="A1278" s="5" t="s">
        <v>655</v>
      </c>
      <c r="B1278" s="16">
        <v>50213050</v>
      </c>
      <c r="C1278" s="19">
        <v>113700</v>
      </c>
      <c r="D1278" s="19">
        <v>113700</v>
      </c>
      <c r="E1278" s="19">
        <v>113700</v>
      </c>
      <c r="F1278" s="19">
        <f t="shared" si="64"/>
        <v>0</v>
      </c>
      <c r="G1278" s="19">
        <f t="shared" si="65"/>
        <v>0</v>
      </c>
    </row>
    <row r="1279" spans="1:7" x14ac:dyDescent="0.25">
      <c r="A1279" s="5" t="s">
        <v>142</v>
      </c>
      <c r="B1279" s="16">
        <v>50213060</v>
      </c>
      <c r="C1279" s="19">
        <v>500000</v>
      </c>
      <c r="D1279" s="19">
        <v>500000</v>
      </c>
      <c r="E1279" s="19">
        <v>491390</v>
      </c>
      <c r="F1279" s="19">
        <f t="shared" si="64"/>
        <v>0</v>
      </c>
      <c r="G1279" s="19">
        <f t="shared" si="65"/>
        <v>8610</v>
      </c>
    </row>
    <row r="1280" spans="1:7" x14ac:dyDescent="0.25">
      <c r="A1280" s="5" t="s">
        <v>53</v>
      </c>
      <c r="B1280" s="16">
        <v>50216020</v>
      </c>
      <c r="C1280" s="19">
        <v>14700</v>
      </c>
      <c r="D1280" s="19">
        <v>14700</v>
      </c>
      <c r="E1280" s="19">
        <v>14700</v>
      </c>
      <c r="F1280" s="19">
        <f t="shared" si="64"/>
        <v>0</v>
      </c>
      <c r="G1280" s="19">
        <f t="shared" si="65"/>
        <v>0</v>
      </c>
    </row>
    <row r="1281" spans="1:13" x14ac:dyDescent="0.25">
      <c r="A1281" s="5" t="s">
        <v>56</v>
      </c>
      <c r="B1281" s="16">
        <v>50299060</v>
      </c>
      <c r="C1281" s="19">
        <v>1000</v>
      </c>
      <c r="D1281" s="19">
        <v>1000</v>
      </c>
      <c r="E1281" s="19">
        <v>1000</v>
      </c>
      <c r="F1281" s="19">
        <f t="shared" si="64"/>
        <v>0</v>
      </c>
      <c r="G1281" s="19">
        <f t="shared" si="65"/>
        <v>0</v>
      </c>
    </row>
    <row r="1282" spans="1:13" x14ac:dyDescent="0.25">
      <c r="B1282" s="16"/>
    </row>
    <row r="1283" spans="1:13" s="17" customFormat="1" x14ac:dyDescent="0.25">
      <c r="A1283" s="17" t="s">
        <v>115</v>
      </c>
      <c r="B1283" s="15">
        <v>300</v>
      </c>
      <c r="C1283" s="20">
        <v>1155000</v>
      </c>
      <c r="D1283" s="20">
        <v>1155000</v>
      </c>
      <c r="E1283" s="20">
        <v>349650</v>
      </c>
      <c r="F1283" s="20">
        <f t="shared" si="64"/>
        <v>0</v>
      </c>
      <c r="G1283" s="20">
        <f t="shared" si="65"/>
        <v>805350</v>
      </c>
      <c r="I1283" s="22"/>
      <c r="J1283" s="22"/>
      <c r="K1283" s="22"/>
      <c r="L1283" s="22"/>
      <c r="M1283" s="22"/>
    </row>
    <row r="1284" spans="1:13" x14ac:dyDescent="0.25">
      <c r="A1284" s="5" t="s">
        <v>662</v>
      </c>
      <c r="B1284" s="16">
        <v>10705020</v>
      </c>
      <c r="C1284" s="19">
        <v>105000</v>
      </c>
      <c r="D1284" s="19">
        <v>105000</v>
      </c>
      <c r="E1284" s="19">
        <v>0</v>
      </c>
      <c r="F1284" s="19">
        <f t="shared" si="64"/>
        <v>0</v>
      </c>
      <c r="G1284" s="19">
        <f t="shared" si="65"/>
        <v>105000</v>
      </c>
    </row>
    <row r="1285" spans="1:13" x14ac:dyDescent="0.25">
      <c r="A1285" s="5" t="s">
        <v>663</v>
      </c>
      <c r="B1285" s="16">
        <v>10705030</v>
      </c>
      <c r="C1285" s="19">
        <v>350000</v>
      </c>
      <c r="D1285" s="19">
        <v>350000</v>
      </c>
      <c r="E1285" s="19">
        <v>349650</v>
      </c>
      <c r="F1285" s="19">
        <f t="shared" si="64"/>
        <v>0</v>
      </c>
      <c r="G1285" s="19">
        <f t="shared" si="65"/>
        <v>350</v>
      </c>
    </row>
    <row r="1286" spans="1:13" x14ac:dyDescent="0.25">
      <c r="A1286" s="5" t="s">
        <v>664</v>
      </c>
      <c r="B1286" s="16">
        <v>10705110</v>
      </c>
      <c r="C1286" s="19">
        <v>700000</v>
      </c>
      <c r="D1286" s="19">
        <v>700000</v>
      </c>
      <c r="E1286" s="19">
        <v>0</v>
      </c>
      <c r="F1286" s="19">
        <f t="shared" si="64"/>
        <v>0</v>
      </c>
      <c r="G1286" s="19">
        <f t="shared" si="65"/>
        <v>700000</v>
      </c>
    </row>
    <row r="1287" spans="1:13" x14ac:dyDescent="0.25">
      <c r="B1287" s="16"/>
    </row>
    <row r="1288" spans="1:13" s="17" customFormat="1" x14ac:dyDescent="0.25">
      <c r="A1288" s="17" t="s">
        <v>369</v>
      </c>
      <c r="B1288" s="15" t="s">
        <v>8</v>
      </c>
      <c r="C1288" s="20">
        <v>230192781.93000001</v>
      </c>
      <c r="D1288" s="20">
        <v>230192781.93000001</v>
      </c>
      <c r="E1288" s="20">
        <v>230191281.93000001</v>
      </c>
      <c r="F1288" s="20">
        <f t="shared" si="64"/>
        <v>0</v>
      </c>
      <c r="G1288" s="20">
        <f t="shared" si="65"/>
        <v>1500</v>
      </c>
      <c r="I1288" s="22"/>
      <c r="J1288" s="22"/>
      <c r="K1288" s="22"/>
      <c r="L1288" s="22"/>
      <c r="M1288" s="22"/>
    </row>
    <row r="1289" spans="1:13" x14ac:dyDescent="0.25">
      <c r="A1289" s="5" t="s">
        <v>14</v>
      </c>
      <c r="B1289" s="16" t="s">
        <v>8</v>
      </c>
      <c r="C1289" s="19">
        <v>8286132.0700000003</v>
      </c>
      <c r="D1289" s="19">
        <v>8286132.0700000003</v>
      </c>
      <c r="E1289" s="19">
        <v>8286132.0700000003</v>
      </c>
      <c r="F1289" s="19">
        <f t="shared" si="64"/>
        <v>0</v>
      </c>
      <c r="G1289" s="19">
        <f t="shared" si="65"/>
        <v>0</v>
      </c>
    </row>
    <row r="1290" spans="1:13" x14ac:dyDescent="0.25">
      <c r="A1290" s="5" t="s">
        <v>15</v>
      </c>
      <c r="B1290" s="16" t="s">
        <v>8</v>
      </c>
      <c r="C1290" s="19">
        <v>221906649.86000001</v>
      </c>
      <c r="D1290" s="19">
        <v>221906649.86000001</v>
      </c>
      <c r="E1290" s="19">
        <v>221905149.86000001</v>
      </c>
      <c r="F1290" s="19">
        <f t="shared" si="64"/>
        <v>0</v>
      </c>
      <c r="G1290" s="19">
        <f t="shared" si="65"/>
        <v>1500</v>
      </c>
    </row>
    <row r="1291" spans="1:13" x14ac:dyDescent="0.25">
      <c r="B1291" s="16"/>
    </row>
    <row r="1292" spans="1:13" x14ac:dyDescent="0.25">
      <c r="A1292" s="17" t="s">
        <v>370</v>
      </c>
      <c r="B1292" s="15">
        <v>7611</v>
      </c>
      <c r="C1292" s="20">
        <v>230192781.93000001</v>
      </c>
      <c r="D1292" s="20">
        <v>230192781.93000001</v>
      </c>
      <c r="E1292" s="20">
        <v>230191281.93000001</v>
      </c>
      <c r="F1292" s="20">
        <f t="shared" si="64"/>
        <v>0</v>
      </c>
      <c r="G1292" s="20">
        <f t="shared" si="65"/>
        <v>1500</v>
      </c>
    </row>
    <row r="1293" spans="1:13" s="17" customFormat="1" x14ac:dyDescent="0.25">
      <c r="A1293" s="17" t="s">
        <v>19</v>
      </c>
      <c r="B1293" s="15">
        <v>100</v>
      </c>
      <c r="C1293" s="21">
        <v>8286132.0700000003</v>
      </c>
      <c r="D1293" s="21">
        <v>8286132.0700000003</v>
      </c>
      <c r="E1293" s="21">
        <v>8286132.0700000003</v>
      </c>
      <c r="F1293" s="21">
        <f t="shared" si="64"/>
        <v>0</v>
      </c>
      <c r="G1293" s="21">
        <f t="shared" si="65"/>
        <v>0</v>
      </c>
      <c r="I1293" s="22"/>
      <c r="J1293" s="22"/>
      <c r="K1293" s="22"/>
      <c r="L1293" s="22"/>
      <c r="M1293" s="22"/>
    </row>
    <row r="1294" spans="1:13" x14ac:dyDescent="0.25">
      <c r="A1294" s="5" t="s">
        <v>20</v>
      </c>
      <c r="B1294" s="16">
        <v>50101010</v>
      </c>
      <c r="C1294" s="19">
        <v>5589192</v>
      </c>
      <c r="D1294" s="19">
        <v>5589192</v>
      </c>
      <c r="E1294" s="19">
        <v>5589192</v>
      </c>
      <c r="F1294" s="19">
        <f t="shared" si="64"/>
        <v>0</v>
      </c>
      <c r="G1294" s="19">
        <f t="shared" si="65"/>
        <v>0</v>
      </c>
    </row>
    <row r="1295" spans="1:13" x14ac:dyDescent="0.25">
      <c r="A1295" s="5" t="s">
        <v>22</v>
      </c>
      <c r="B1295" s="16">
        <v>50102010</v>
      </c>
      <c r="C1295" s="19">
        <v>288000</v>
      </c>
      <c r="D1295" s="19">
        <v>288000</v>
      </c>
      <c r="E1295" s="19">
        <v>288000</v>
      </c>
      <c r="F1295" s="19">
        <f t="shared" si="64"/>
        <v>0</v>
      </c>
      <c r="G1295" s="19">
        <f t="shared" si="65"/>
        <v>0</v>
      </c>
    </row>
    <row r="1296" spans="1:13" x14ac:dyDescent="0.25">
      <c r="A1296" s="5" t="s">
        <v>23</v>
      </c>
      <c r="B1296" s="16">
        <v>50102020</v>
      </c>
      <c r="C1296" s="19">
        <v>99875</v>
      </c>
      <c r="D1296" s="19">
        <v>99875</v>
      </c>
      <c r="E1296" s="19">
        <v>99875</v>
      </c>
      <c r="F1296" s="19">
        <f t="shared" si="64"/>
        <v>0</v>
      </c>
      <c r="G1296" s="19">
        <f t="shared" si="65"/>
        <v>0</v>
      </c>
    </row>
    <row r="1297" spans="1:13" x14ac:dyDescent="0.25">
      <c r="A1297" s="5" t="s">
        <v>24</v>
      </c>
      <c r="B1297" s="16">
        <v>50102040</v>
      </c>
      <c r="C1297" s="19">
        <v>72000</v>
      </c>
      <c r="D1297" s="19">
        <v>72000</v>
      </c>
      <c r="E1297" s="19">
        <v>72000</v>
      </c>
      <c r="F1297" s="19">
        <f t="shared" si="64"/>
        <v>0</v>
      </c>
      <c r="G1297" s="19">
        <f t="shared" si="65"/>
        <v>0</v>
      </c>
    </row>
    <row r="1298" spans="1:13" x14ac:dyDescent="0.25">
      <c r="A1298" s="5" t="s">
        <v>325</v>
      </c>
      <c r="B1298" s="16">
        <v>50102050</v>
      </c>
      <c r="C1298" s="19">
        <v>38000</v>
      </c>
      <c r="D1298" s="19">
        <v>38000</v>
      </c>
      <c r="E1298" s="19">
        <v>38000</v>
      </c>
      <c r="F1298" s="19">
        <f t="shared" si="64"/>
        <v>0</v>
      </c>
      <c r="G1298" s="19">
        <f t="shared" si="65"/>
        <v>0</v>
      </c>
    </row>
    <row r="1299" spans="1:13" x14ac:dyDescent="0.25">
      <c r="A1299" s="5" t="s">
        <v>329</v>
      </c>
      <c r="B1299" s="16">
        <v>50102110</v>
      </c>
      <c r="C1299" s="19">
        <v>383974.07</v>
      </c>
      <c r="D1299" s="19">
        <v>383974.07</v>
      </c>
      <c r="E1299" s="19">
        <v>383974.07</v>
      </c>
      <c r="F1299" s="19">
        <f t="shared" si="64"/>
        <v>0</v>
      </c>
      <c r="G1299" s="19">
        <f t="shared" si="65"/>
        <v>0</v>
      </c>
    </row>
    <row r="1300" spans="1:13" x14ac:dyDescent="0.25">
      <c r="A1300" s="5" t="s">
        <v>148</v>
      </c>
      <c r="B1300" s="16">
        <v>50102120</v>
      </c>
      <c r="C1300" s="19">
        <v>5000</v>
      </c>
      <c r="D1300" s="19">
        <v>5000</v>
      </c>
      <c r="E1300" s="19">
        <v>5000</v>
      </c>
      <c r="F1300" s="19">
        <f t="shared" si="64"/>
        <v>0</v>
      </c>
      <c r="G1300" s="19">
        <f t="shared" si="65"/>
        <v>0</v>
      </c>
    </row>
    <row r="1301" spans="1:13" x14ac:dyDescent="0.25">
      <c r="A1301" s="5" t="s">
        <v>26</v>
      </c>
      <c r="B1301" s="16">
        <v>50102140</v>
      </c>
      <c r="C1301" s="19">
        <v>932724</v>
      </c>
      <c r="D1301" s="19">
        <v>932724</v>
      </c>
      <c r="E1301" s="19">
        <v>932724</v>
      </c>
      <c r="F1301" s="19">
        <f t="shared" si="64"/>
        <v>0</v>
      </c>
      <c r="G1301" s="19">
        <f t="shared" si="65"/>
        <v>0</v>
      </c>
    </row>
    <row r="1302" spans="1:13" x14ac:dyDescent="0.25">
      <c r="A1302" s="5" t="s">
        <v>27</v>
      </c>
      <c r="B1302" s="16">
        <v>50102150</v>
      </c>
      <c r="C1302" s="19">
        <v>60000</v>
      </c>
      <c r="D1302" s="19">
        <v>60000</v>
      </c>
      <c r="E1302" s="19">
        <v>60000</v>
      </c>
      <c r="F1302" s="19">
        <f t="shared" si="64"/>
        <v>0</v>
      </c>
      <c r="G1302" s="19">
        <f t="shared" si="65"/>
        <v>0</v>
      </c>
    </row>
    <row r="1303" spans="1:13" x14ac:dyDescent="0.25">
      <c r="A1303" s="5" t="s">
        <v>28</v>
      </c>
      <c r="B1303" s="16">
        <v>50103010</v>
      </c>
      <c r="C1303" s="19">
        <v>670704</v>
      </c>
      <c r="D1303" s="19">
        <v>670704</v>
      </c>
      <c r="E1303" s="19">
        <v>670704</v>
      </c>
      <c r="F1303" s="19">
        <f t="shared" si="64"/>
        <v>0</v>
      </c>
      <c r="G1303" s="19">
        <f t="shared" si="65"/>
        <v>0</v>
      </c>
    </row>
    <row r="1304" spans="1:13" x14ac:dyDescent="0.25">
      <c r="A1304" s="5" t="s">
        <v>29</v>
      </c>
      <c r="B1304" s="16">
        <v>50103020</v>
      </c>
      <c r="C1304" s="19">
        <v>14400</v>
      </c>
      <c r="D1304" s="19">
        <v>14400</v>
      </c>
      <c r="E1304" s="19">
        <v>14400</v>
      </c>
      <c r="F1304" s="19">
        <f t="shared" si="64"/>
        <v>0</v>
      </c>
      <c r="G1304" s="19">
        <f t="shared" si="65"/>
        <v>0</v>
      </c>
    </row>
    <row r="1305" spans="1:13" x14ac:dyDescent="0.25">
      <c r="A1305" s="5" t="s">
        <v>30</v>
      </c>
      <c r="B1305" s="16">
        <v>50103030</v>
      </c>
      <c r="C1305" s="19">
        <v>57863</v>
      </c>
      <c r="D1305" s="19">
        <v>57863</v>
      </c>
      <c r="E1305" s="19">
        <v>57863</v>
      </c>
      <c r="F1305" s="19">
        <f t="shared" si="64"/>
        <v>0</v>
      </c>
      <c r="G1305" s="19">
        <f t="shared" si="65"/>
        <v>0</v>
      </c>
    </row>
    <row r="1306" spans="1:13" x14ac:dyDescent="0.25">
      <c r="A1306" s="5" t="s">
        <v>31</v>
      </c>
      <c r="B1306" s="16">
        <v>50103040</v>
      </c>
      <c r="C1306" s="19">
        <v>14400</v>
      </c>
      <c r="D1306" s="19">
        <v>14400</v>
      </c>
      <c r="E1306" s="19">
        <v>14400</v>
      </c>
      <c r="F1306" s="19">
        <f t="shared" si="64"/>
        <v>0</v>
      </c>
      <c r="G1306" s="19">
        <f t="shared" si="65"/>
        <v>0</v>
      </c>
    </row>
    <row r="1307" spans="1:13" x14ac:dyDescent="0.25">
      <c r="A1307" s="5" t="s">
        <v>32</v>
      </c>
      <c r="B1307" s="16">
        <v>50104990</v>
      </c>
      <c r="C1307" s="19">
        <v>60000</v>
      </c>
      <c r="D1307" s="19">
        <v>60000</v>
      </c>
      <c r="E1307" s="19">
        <v>60000</v>
      </c>
      <c r="F1307" s="19">
        <f t="shared" si="64"/>
        <v>0</v>
      </c>
      <c r="G1307" s="19">
        <f t="shared" si="65"/>
        <v>0</v>
      </c>
    </row>
    <row r="1308" spans="1:13" x14ac:dyDescent="0.25">
      <c r="B1308" s="16"/>
    </row>
    <row r="1309" spans="1:13" s="17" customFormat="1" x14ac:dyDescent="0.25">
      <c r="A1309" s="17" t="s">
        <v>33</v>
      </c>
      <c r="B1309" s="15">
        <v>200</v>
      </c>
      <c r="C1309" s="20">
        <v>221906649.86000001</v>
      </c>
      <c r="D1309" s="20">
        <v>221906649.86000001</v>
      </c>
      <c r="E1309" s="20">
        <v>221905149.86000001</v>
      </c>
      <c r="F1309" s="20">
        <f t="shared" si="64"/>
        <v>0</v>
      </c>
      <c r="G1309" s="20">
        <f t="shared" si="65"/>
        <v>1500</v>
      </c>
      <c r="I1309" s="22"/>
      <c r="J1309" s="22"/>
      <c r="K1309" s="22"/>
      <c r="L1309" s="22"/>
      <c r="M1309" s="22"/>
    </row>
    <row r="1310" spans="1:13" x14ac:dyDescent="0.25">
      <c r="A1310" s="5" t="s">
        <v>39</v>
      </c>
      <c r="B1310" s="16">
        <v>50204010</v>
      </c>
      <c r="C1310" s="19">
        <v>7000</v>
      </c>
      <c r="D1310" s="19">
        <v>7000</v>
      </c>
      <c r="E1310" s="19">
        <v>7000</v>
      </c>
      <c r="F1310" s="19">
        <f t="shared" si="64"/>
        <v>0</v>
      </c>
      <c r="G1310" s="19">
        <f t="shared" si="65"/>
        <v>0</v>
      </c>
    </row>
    <row r="1311" spans="1:13" x14ac:dyDescent="0.25">
      <c r="A1311" s="5" t="s">
        <v>41</v>
      </c>
      <c r="B1311" s="16">
        <v>50205020</v>
      </c>
      <c r="C1311" s="19">
        <v>42000</v>
      </c>
      <c r="D1311" s="19">
        <v>42000</v>
      </c>
      <c r="E1311" s="19">
        <v>42000</v>
      </c>
      <c r="F1311" s="19">
        <f t="shared" ref="F1311:F1373" si="66">C1311-D1311</f>
        <v>0</v>
      </c>
      <c r="G1311" s="19">
        <f t="shared" ref="G1311:G1373" si="67">D1311-E1311</f>
        <v>0</v>
      </c>
    </row>
    <row r="1312" spans="1:13" x14ac:dyDescent="0.25">
      <c r="A1312" s="5" t="s">
        <v>53</v>
      </c>
      <c r="B1312" s="16">
        <v>50216020</v>
      </c>
      <c r="C1312" s="19">
        <v>9191.25</v>
      </c>
      <c r="D1312" s="19">
        <v>9191.25</v>
      </c>
      <c r="E1312" s="19">
        <v>9191.25</v>
      </c>
      <c r="F1312" s="19">
        <f t="shared" si="66"/>
        <v>0</v>
      </c>
      <c r="G1312" s="19">
        <f t="shared" si="67"/>
        <v>0</v>
      </c>
    </row>
    <row r="1313" spans="1:13" x14ac:dyDescent="0.25">
      <c r="A1313" s="5" t="s">
        <v>54</v>
      </c>
      <c r="B1313" s="16">
        <v>50299020</v>
      </c>
      <c r="C1313" s="19">
        <v>10900</v>
      </c>
      <c r="D1313" s="19">
        <v>10900</v>
      </c>
      <c r="E1313" s="19">
        <v>10900</v>
      </c>
      <c r="F1313" s="19">
        <f t="shared" si="66"/>
        <v>0</v>
      </c>
      <c r="G1313" s="19">
        <f t="shared" si="67"/>
        <v>0</v>
      </c>
    </row>
    <row r="1314" spans="1:13" x14ac:dyDescent="0.25">
      <c r="A1314" s="5" t="s">
        <v>144</v>
      </c>
      <c r="B1314" s="16">
        <v>50299030</v>
      </c>
      <c r="C1314" s="19">
        <v>41574</v>
      </c>
      <c r="D1314" s="19">
        <v>41574</v>
      </c>
      <c r="E1314" s="19">
        <v>41574</v>
      </c>
      <c r="F1314" s="19">
        <f t="shared" si="66"/>
        <v>0</v>
      </c>
      <c r="G1314" s="19">
        <f t="shared" si="67"/>
        <v>0</v>
      </c>
    </row>
    <row r="1315" spans="1:13" x14ac:dyDescent="0.25">
      <c r="A1315" s="5" t="s">
        <v>697</v>
      </c>
      <c r="B1315" s="16">
        <v>50299070</v>
      </c>
      <c r="C1315" s="19">
        <v>1735</v>
      </c>
      <c r="D1315" s="19">
        <v>1735</v>
      </c>
      <c r="E1315" s="19">
        <v>1735</v>
      </c>
      <c r="F1315" s="19">
        <f t="shared" si="66"/>
        <v>0</v>
      </c>
      <c r="G1315" s="19">
        <f t="shared" si="67"/>
        <v>0</v>
      </c>
    </row>
    <row r="1316" spans="1:13" x14ac:dyDescent="0.25">
      <c r="B1316" s="16"/>
    </row>
    <row r="1317" spans="1:13" s="17" customFormat="1" x14ac:dyDescent="0.25">
      <c r="A1317" s="17" t="s">
        <v>371</v>
      </c>
      <c r="B1317" s="15" t="s">
        <v>8</v>
      </c>
      <c r="C1317" s="20">
        <v>4249357.78</v>
      </c>
      <c r="D1317" s="20">
        <v>4249357.78</v>
      </c>
      <c r="E1317" s="20">
        <v>4249357.78</v>
      </c>
      <c r="F1317" s="20">
        <f t="shared" si="66"/>
        <v>0</v>
      </c>
      <c r="G1317" s="20">
        <f t="shared" si="67"/>
        <v>0</v>
      </c>
      <c r="I1317" s="22"/>
      <c r="J1317" s="22"/>
      <c r="K1317" s="22"/>
      <c r="L1317" s="22"/>
      <c r="M1317" s="22"/>
    </row>
    <row r="1318" spans="1:13" x14ac:dyDescent="0.25">
      <c r="A1318" s="5" t="s">
        <v>336</v>
      </c>
      <c r="B1318" s="16">
        <v>50201010</v>
      </c>
      <c r="C1318" s="19">
        <v>68473</v>
      </c>
      <c r="D1318" s="19">
        <v>68473</v>
      </c>
      <c r="E1318" s="19">
        <v>68473</v>
      </c>
      <c r="F1318" s="19">
        <f t="shared" si="66"/>
        <v>0</v>
      </c>
      <c r="G1318" s="19">
        <f t="shared" si="67"/>
        <v>0</v>
      </c>
    </row>
    <row r="1319" spans="1:13" x14ac:dyDescent="0.25">
      <c r="A1319" s="5" t="s">
        <v>66</v>
      </c>
      <c r="B1319" s="16">
        <v>50202010</v>
      </c>
      <c r="C1319" s="19">
        <v>144000</v>
      </c>
      <c r="D1319" s="19">
        <v>144000</v>
      </c>
      <c r="E1319" s="19">
        <v>144000</v>
      </c>
      <c r="F1319" s="19">
        <f t="shared" si="66"/>
        <v>0</v>
      </c>
      <c r="G1319" s="19">
        <f t="shared" si="67"/>
        <v>0</v>
      </c>
    </row>
    <row r="1320" spans="1:13" x14ac:dyDescent="0.25">
      <c r="A1320" s="5" t="s">
        <v>109</v>
      </c>
      <c r="B1320" s="16">
        <v>50206020</v>
      </c>
      <c r="C1320" s="19">
        <v>66000</v>
      </c>
      <c r="D1320" s="19">
        <v>66000</v>
      </c>
      <c r="E1320" s="19">
        <v>66000</v>
      </c>
      <c r="F1320" s="19">
        <f t="shared" si="66"/>
        <v>0</v>
      </c>
      <c r="G1320" s="19">
        <f t="shared" si="67"/>
        <v>0</v>
      </c>
    </row>
    <row r="1321" spans="1:13" x14ac:dyDescent="0.25">
      <c r="A1321" s="5" t="s">
        <v>70</v>
      </c>
      <c r="B1321" s="16">
        <v>50211990</v>
      </c>
      <c r="C1321" s="19">
        <v>3723714.78</v>
      </c>
      <c r="D1321" s="19">
        <v>3723714.78</v>
      </c>
      <c r="E1321" s="19">
        <v>3723714.78</v>
      </c>
      <c r="F1321" s="19">
        <f t="shared" si="66"/>
        <v>0</v>
      </c>
      <c r="G1321" s="19">
        <f t="shared" si="67"/>
        <v>0</v>
      </c>
    </row>
    <row r="1322" spans="1:13" x14ac:dyDescent="0.25">
      <c r="A1322" s="5" t="s">
        <v>72</v>
      </c>
      <c r="B1322" s="16">
        <v>50299030</v>
      </c>
      <c r="C1322" s="19">
        <v>170170</v>
      </c>
      <c r="D1322" s="19">
        <v>170170</v>
      </c>
      <c r="E1322" s="19">
        <v>170170</v>
      </c>
      <c r="F1322" s="19">
        <f t="shared" si="66"/>
        <v>0</v>
      </c>
      <c r="G1322" s="19">
        <f t="shared" si="67"/>
        <v>0</v>
      </c>
    </row>
    <row r="1323" spans="1:13" x14ac:dyDescent="0.25">
      <c r="A1323" s="5" t="s">
        <v>73</v>
      </c>
      <c r="B1323" s="16">
        <v>50299080</v>
      </c>
      <c r="C1323" s="19">
        <v>77000</v>
      </c>
      <c r="D1323" s="19">
        <v>77000</v>
      </c>
      <c r="E1323" s="19">
        <v>77000</v>
      </c>
      <c r="F1323" s="19">
        <f t="shared" si="66"/>
        <v>0</v>
      </c>
      <c r="G1323" s="19">
        <f t="shared" si="67"/>
        <v>0</v>
      </c>
    </row>
    <row r="1324" spans="1:13" x14ac:dyDescent="0.25">
      <c r="B1324" s="16"/>
    </row>
    <row r="1325" spans="1:13" s="17" customFormat="1" x14ac:dyDescent="0.25">
      <c r="A1325" s="17" t="s">
        <v>372</v>
      </c>
      <c r="B1325" s="15" t="s">
        <v>8</v>
      </c>
      <c r="C1325" s="20">
        <v>11162266.789999999</v>
      </c>
      <c r="D1325" s="20">
        <v>11162266.789999999</v>
      </c>
      <c r="E1325" s="20">
        <v>11162266.789999999</v>
      </c>
      <c r="F1325" s="20">
        <f t="shared" si="66"/>
        <v>0</v>
      </c>
      <c r="G1325" s="20">
        <f t="shared" si="67"/>
        <v>0</v>
      </c>
      <c r="I1325" s="22"/>
      <c r="J1325" s="22"/>
      <c r="K1325" s="22"/>
      <c r="L1325" s="22"/>
      <c r="M1325" s="22"/>
    </row>
    <row r="1326" spans="1:13" x14ac:dyDescent="0.25">
      <c r="A1326" s="5" t="s">
        <v>66</v>
      </c>
      <c r="B1326" s="16">
        <v>50202010</v>
      </c>
      <c r="C1326" s="19">
        <v>159840</v>
      </c>
      <c r="D1326" s="19">
        <v>159840</v>
      </c>
      <c r="E1326" s="19">
        <v>159840</v>
      </c>
      <c r="F1326" s="19">
        <f t="shared" si="66"/>
        <v>0</v>
      </c>
      <c r="G1326" s="19">
        <f t="shared" si="67"/>
        <v>0</v>
      </c>
    </row>
    <row r="1327" spans="1:13" x14ac:dyDescent="0.25">
      <c r="A1327" s="5" t="s">
        <v>67</v>
      </c>
      <c r="B1327" s="16">
        <v>50203010</v>
      </c>
      <c r="C1327" s="19">
        <v>40690</v>
      </c>
      <c r="D1327" s="19">
        <v>40690</v>
      </c>
      <c r="E1327" s="19">
        <v>40690</v>
      </c>
      <c r="F1327" s="19">
        <f t="shared" si="66"/>
        <v>0</v>
      </c>
      <c r="G1327" s="19">
        <f t="shared" si="67"/>
        <v>0</v>
      </c>
    </row>
    <row r="1328" spans="1:13" x14ac:dyDescent="0.25">
      <c r="A1328" s="5" t="s">
        <v>69</v>
      </c>
      <c r="B1328" s="16">
        <v>50203990</v>
      </c>
      <c r="C1328" s="19">
        <v>59250</v>
      </c>
      <c r="D1328" s="19">
        <v>59250</v>
      </c>
      <c r="E1328" s="19">
        <v>59250</v>
      </c>
      <c r="F1328" s="19">
        <f t="shared" si="66"/>
        <v>0</v>
      </c>
      <c r="G1328" s="19">
        <f t="shared" si="67"/>
        <v>0</v>
      </c>
    </row>
    <row r="1329" spans="1:13" x14ac:dyDescent="0.25">
      <c r="A1329" s="5" t="s">
        <v>85</v>
      </c>
      <c r="B1329" s="16">
        <v>50205020</v>
      </c>
      <c r="C1329" s="19">
        <v>6000</v>
      </c>
      <c r="D1329" s="19">
        <v>6000</v>
      </c>
      <c r="E1329" s="19">
        <v>6000</v>
      </c>
      <c r="F1329" s="19">
        <f t="shared" si="66"/>
        <v>0</v>
      </c>
      <c r="G1329" s="19">
        <f t="shared" si="67"/>
        <v>0</v>
      </c>
    </row>
    <row r="1330" spans="1:13" x14ac:dyDescent="0.25">
      <c r="A1330" s="5" t="s">
        <v>109</v>
      </c>
      <c r="B1330" s="16">
        <v>50206020</v>
      </c>
      <c r="C1330" s="19">
        <v>20000</v>
      </c>
      <c r="D1330" s="19">
        <v>20000</v>
      </c>
      <c r="E1330" s="19">
        <v>20000</v>
      </c>
      <c r="F1330" s="19">
        <f t="shared" si="66"/>
        <v>0</v>
      </c>
      <c r="G1330" s="19">
        <f t="shared" si="67"/>
        <v>0</v>
      </c>
    </row>
    <row r="1331" spans="1:13" x14ac:dyDescent="0.25">
      <c r="A1331" s="5" t="s">
        <v>70</v>
      </c>
      <c r="B1331" s="16">
        <v>50211990</v>
      </c>
      <c r="C1331" s="19">
        <v>15000</v>
      </c>
      <c r="D1331" s="19">
        <v>15000</v>
      </c>
      <c r="E1331" s="19">
        <v>15000</v>
      </c>
      <c r="F1331" s="19">
        <f t="shared" si="66"/>
        <v>0</v>
      </c>
      <c r="G1331" s="19">
        <f t="shared" si="67"/>
        <v>0</v>
      </c>
    </row>
    <row r="1332" spans="1:13" x14ac:dyDescent="0.25">
      <c r="A1332" s="5" t="s">
        <v>80</v>
      </c>
      <c r="B1332" s="16">
        <v>50212990</v>
      </c>
      <c r="C1332" s="19">
        <v>28608.54</v>
      </c>
      <c r="D1332" s="19">
        <v>28608.54</v>
      </c>
      <c r="E1332" s="19">
        <v>28608.54</v>
      </c>
      <c r="F1332" s="19">
        <f t="shared" si="66"/>
        <v>0</v>
      </c>
      <c r="G1332" s="19">
        <f t="shared" si="67"/>
        <v>0</v>
      </c>
    </row>
    <row r="1333" spans="1:13" x14ac:dyDescent="0.25">
      <c r="A1333" s="5" t="s">
        <v>76</v>
      </c>
      <c r="B1333" s="16">
        <v>50299020</v>
      </c>
      <c r="C1333" s="19">
        <v>80000</v>
      </c>
      <c r="D1333" s="19">
        <v>80000</v>
      </c>
      <c r="E1333" s="19">
        <v>80000</v>
      </c>
      <c r="F1333" s="19">
        <f t="shared" si="66"/>
        <v>0</v>
      </c>
      <c r="G1333" s="19">
        <f t="shared" si="67"/>
        <v>0</v>
      </c>
    </row>
    <row r="1334" spans="1:13" x14ac:dyDescent="0.25">
      <c r="A1334" s="5" t="s">
        <v>72</v>
      </c>
      <c r="B1334" s="16">
        <v>50299030</v>
      </c>
      <c r="C1334" s="19">
        <v>287750</v>
      </c>
      <c r="D1334" s="19">
        <v>287750</v>
      </c>
      <c r="E1334" s="19">
        <v>287750</v>
      </c>
      <c r="F1334" s="19">
        <f t="shared" si="66"/>
        <v>0</v>
      </c>
      <c r="G1334" s="19">
        <f t="shared" si="67"/>
        <v>0</v>
      </c>
    </row>
    <row r="1335" spans="1:13" x14ac:dyDescent="0.25">
      <c r="A1335" s="5" t="s">
        <v>73</v>
      </c>
      <c r="B1335" s="16">
        <v>50299080</v>
      </c>
      <c r="C1335" s="19">
        <v>10465128.25</v>
      </c>
      <c r="D1335" s="19">
        <v>10465128.25</v>
      </c>
      <c r="E1335" s="19">
        <v>10465128.25</v>
      </c>
      <c r="F1335" s="19">
        <f t="shared" si="66"/>
        <v>0</v>
      </c>
      <c r="G1335" s="19">
        <f t="shared" si="67"/>
        <v>0</v>
      </c>
    </row>
    <row r="1336" spans="1:13" x14ac:dyDescent="0.25">
      <c r="B1336" s="16"/>
    </row>
    <row r="1337" spans="1:13" s="17" customFormat="1" x14ac:dyDescent="0.25">
      <c r="A1337" s="17" t="s">
        <v>373</v>
      </c>
      <c r="B1337" s="15" t="s">
        <v>8</v>
      </c>
      <c r="C1337" s="20">
        <v>1106949.98</v>
      </c>
      <c r="D1337" s="20">
        <v>1106949.98</v>
      </c>
      <c r="E1337" s="20">
        <v>1106949.98</v>
      </c>
      <c r="F1337" s="20">
        <f t="shared" si="66"/>
        <v>0</v>
      </c>
      <c r="G1337" s="20">
        <f t="shared" si="67"/>
        <v>0</v>
      </c>
      <c r="I1337" s="22"/>
      <c r="J1337" s="22"/>
      <c r="K1337" s="22"/>
      <c r="L1337" s="22"/>
      <c r="M1337" s="22"/>
    </row>
    <row r="1338" spans="1:13" x14ac:dyDescent="0.25">
      <c r="A1338" s="5" t="s">
        <v>336</v>
      </c>
      <c r="B1338" s="16">
        <v>50201010</v>
      </c>
      <c r="C1338" s="19">
        <v>84999.98</v>
      </c>
      <c r="D1338" s="19">
        <v>84999.98</v>
      </c>
      <c r="E1338" s="19">
        <v>84999.98</v>
      </c>
      <c r="F1338" s="19">
        <f t="shared" si="66"/>
        <v>0</v>
      </c>
      <c r="G1338" s="19">
        <f t="shared" si="67"/>
        <v>0</v>
      </c>
    </row>
    <row r="1339" spans="1:13" x14ac:dyDescent="0.25">
      <c r="A1339" s="5" t="s">
        <v>66</v>
      </c>
      <c r="B1339" s="16">
        <v>50202010</v>
      </c>
      <c r="C1339" s="19">
        <v>227500</v>
      </c>
      <c r="D1339" s="19">
        <v>227500</v>
      </c>
      <c r="E1339" s="19">
        <v>227500</v>
      </c>
      <c r="F1339" s="19">
        <f t="shared" si="66"/>
        <v>0</v>
      </c>
      <c r="G1339" s="19">
        <f t="shared" si="67"/>
        <v>0</v>
      </c>
    </row>
    <row r="1340" spans="1:13" x14ac:dyDescent="0.25">
      <c r="A1340" s="5" t="s">
        <v>109</v>
      </c>
      <c r="B1340" s="16">
        <v>50206020</v>
      </c>
      <c r="C1340" s="19">
        <v>96800</v>
      </c>
      <c r="D1340" s="19">
        <v>96800</v>
      </c>
      <c r="E1340" s="19">
        <v>96800</v>
      </c>
      <c r="F1340" s="19">
        <f t="shared" si="66"/>
        <v>0</v>
      </c>
      <c r="G1340" s="19">
        <f t="shared" si="67"/>
        <v>0</v>
      </c>
    </row>
    <row r="1341" spans="1:13" x14ac:dyDescent="0.25">
      <c r="A1341" s="5" t="s">
        <v>70</v>
      </c>
      <c r="B1341" s="16">
        <v>50211990</v>
      </c>
      <c r="C1341" s="19">
        <v>278500</v>
      </c>
      <c r="D1341" s="19">
        <v>278500</v>
      </c>
      <c r="E1341" s="19">
        <v>278500</v>
      </c>
      <c r="F1341" s="19">
        <f t="shared" si="66"/>
        <v>0</v>
      </c>
      <c r="G1341" s="19">
        <f t="shared" si="67"/>
        <v>0</v>
      </c>
    </row>
    <row r="1342" spans="1:13" x14ac:dyDescent="0.25">
      <c r="A1342" s="5" t="s">
        <v>72</v>
      </c>
      <c r="B1342" s="16">
        <v>50299030</v>
      </c>
      <c r="C1342" s="19">
        <v>169150</v>
      </c>
      <c r="D1342" s="19">
        <v>169150</v>
      </c>
      <c r="E1342" s="19">
        <v>169150</v>
      </c>
      <c r="F1342" s="19">
        <f t="shared" si="66"/>
        <v>0</v>
      </c>
      <c r="G1342" s="19">
        <f t="shared" si="67"/>
        <v>0</v>
      </c>
    </row>
    <row r="1343" spans="1:13" x14ac:dyDescent="0.25">
      <c r="A1343" s="5" t="s">
        <v>374</v>
      </c>
      <c r="B1343" s="16">
        <v>50299080</v>
      </c>
      <c r="C1343" s="19">
        <v>250000</v>
      </c>
      <c r="D1343" s="19">
        <v>250000</v>
      </c>
      <c r="E1343" s="19">
        <v>250000</v>
      </c>
      <c r="F1343" s="19">
        <f t="shared" si="66"/>
        <v>0</v>
      </c>
      <c r="G1343" s="19">
        <f t="shared" si="67"/>
        <v>0</v>
      </c>
    </row>
    <row r="1344" spans="1:13" x14ac:dyDescent="0.25">
      <c r="B1344" s="16"/>
    </row>
    <row r="1345" spans="1:13" s="17" customFormat="1" x14ac:dyDescent="0.25">
      <c r="A1345" s="17" t="s">
        <v>375</v>
      </c>
      <c r="B1345" s="15" t="s">
        <v>8</v>
      </c>
      <c r="C1345" s="20">
        <v>331299.99</v>
      </c>
      <c r="D1345" s="20">
        <v>331299.99</v>
      </c>
      <c r="E1345" s="20">
        <v>331299.99</v>
      </c>
      <c r="F1345" s="20">
        <f t="shared" si="66"/>
        <v>0</v>
      </c>
      <c r="G1345" s="20">
        <f t="shared" si="67"/>
        <v>0</v>
      </c>
      <c r="I1345" s="22"/>
      <c r="J1345" s="22"/>
      <c r="K1345" s="22"/>
      <c r="L1345" s="22"/>
      <c r="M1345" s="22"/>
    </row>
    <row r="1346" spans="1:13" x14ac:dyDescent="0.25">
      <c r="A1346" s="5" t="s">
        <v>336</v>
      </c>
      <c r="B1346" s="16">
        <v>50201010</v>
      </c>
      <c r="C1346" s="19">
        <v>33835</v>
      </c>
      <c r="D1346" s="19">
        <v>33835</v>
      </c>
      <c r="E1346" s="19">
        <v>33835</v>
      </c>
      <c r="F1346" s="19">
        <f t="shared" si="66"/>
        <v>0</v>
      </c>
      <c r="G1346" s="19">
        <f t="shared" si="67"/>
        <v>0</v>
      </c>
    </row>
    <row r="1347" spans="1:13" x14ac:dyDescent="0.25">
      <c r="A1347" s="5" t="s">
        <v>66</v>
      </c>
      <c r="B1347" s="16">
        <v>50202010</v>
      </c>
      <c r="C1347" s="19">
        <v>89645</v>
      </c>
      <c r="D1347" s="19">
        <v>89645</v>
      </c>
      <c r="E1347" s="19">
        <v>89645</v>
      </c>
      <c r="F1347" s="19">
        <f t="shared" si="66"/>
        <v>0</v>
      </c>
      <c r="G1347" s="19">
        <f t="shared" si="67"/>
        <v>0</v>
      </c>
    </row>
    <row r="1348" spans="1:13" x14ac:dyDescent="0.25">
      <c r="A1348" s="5" t="s">
        <v>67</v>
      </c>
      <c r="B1348" s="16">
        <v>50203010</v>
      </c>
      <c r="C1348" s="19">
        <v>20945</v>
      </c>
      <c r="D1348" s="19">
        <v>20945</v>
      </c>
      <c r="E1348" s="19">
        <v>20945</v>
      </c>
      <c r="F1348" s="19">
        <f t="shared" si="66"/>
        <v>0</v>
      </c>
      <c r="G1348" s="19">
        <f t="shared" si="67"/>
        <v>0</v>
      </c>
    </row>
    <row r="1349" spans="1:13" x14ac:dyDescent="0.25">
      <c r="A1349" s="5" t="s">
        <v>109</v>
      </c>
      <c r="B1349" s="16">
        <v>50206020</v>
      </c>
      <c r="C1349" s="19">
        <v>40000</v>
      </c>
      <c r="D1349" s="19">
        <v>40000</v>
      </c>
      <c r="E1349" s="19">
        <v>40000</v>
      </c>
      <c r="F1349" s="19">
        <f t="shared" si="66"/>
        <v>0</v>
      </c>
      <c r="G1349" s="19">
        <f t="shared" si="67"/>
        <v>0</v>
      </c>
    </row>
    <row r="1350" spans="1:13" x14ac:dyDescent="0.25">
      <c r="A1350" s="5" t="s">
        <v>70</v>
      </c>
      <c r="B1350" s="16">
        <v>50211990</v>
      </c>
      <c r="C1350" s="19">
        <v>19999.990000000002</v>
      </c>
      <c r="D1350" s="19">
        <v>19999.990000000002</v>
      </c>
      <c r="E1350" s="19">
        <v>19999.990000000002</v>
      </c>
      <c r="F1350" s="19">
        <f t="shared" si="66"/>
        <v>0</v>
      </c>
      <c r="G1350" s="19">
        <f t="shared" si="67"/>
        <v>0</v>
      </c>
    </row>
    <row r="1351" spans="1:13" x14ac:dyDescent="0.25">
      <c r="A1351" s="5" t="s">
        <v>76</v>
      </c>
      <c r="B1351" s="16">
        <v>50299020</v>
      </c>
      <c r="C1351" s="19">
        <v>10100</v>
      </c>
      <c r="D1351" s="19">
        <v>10100</v>
      </c>
      <c r="E1351" s="19">
        <v>10100</v>
      </c>
      <c r="F1351" s="19">
        <f t="shared" si="66"/>
        <v>0</v>
      </c>
      <c r="G1351" s="19">
        <f t="shared" si="67"/>
        <v>0</v>
      </c>
    </row>
    <row r="1352" spans="1:13" x14ac:dyDescent="0.25">
      <c r="A1352" s="5" t="s">
        <v>72</v>
      </c>
      <c r="B1352" s="16">
        <v>50299030</v>
      </c>
      <c r="C1352" s="19">
        <v>116775</v>
      </c>
      <c r="D1352" s="19">
        <v>116775</v>
      </c>
      <c r="E1352" s="19">
        <v>116775</v>
      </c>
      <c r="F1352" s="19">
        <f t="shared" si="66"/>
        <v>0</v>
      </c>
      <c r="G1352" s="19">
        <f t="shared" si="67"/>
        <v>0</v>
      </c>
    </row>
    <row r="1353" spans="1:13" x14ac:dyDescent="0.25">
      <c r="B1353" s="16"/>
    </row>
    <row r="1354" spans="1:13" s="17" customFormat="1" x14ac:dyDescent="0.25">
      <c r="A1354" s="17" t="s">
        <v>376</v>
      </c>
      <c r="B1354" s="15" t="s">
        <v>8</v>
      </c>
      <c r="C1354" s="20">
        <v>334568.31</v>
      </c>
      <c r="D1354" s="20">
        <v>334568.31</v>
      </c>
      <c r="E1354" s="20">
        <v>334568.31</v>
      </c>
      <c r="F1354" s="20">
        <f t="shared" si="66"/>
        <v>0</v>
      </c>
      <c r="G1354" s="20">
        <f t="shared" si="67"/>
        <v>0</v>
      </c>
      <c r="I1354" s="22"/>
      <c r="J1354" s="22"/>
      <c r="K1354" s="22"/>
      <c r="L1354" s="22"/>
      <c r="M1354" s="22"/>
    </row>
    <row r="1355" spans="1:13" x14ac:dyDescent="0.25">
      <c r="A1355" s="5" t="s">
        <v>66</v>
      </c>
      <c r="B1355" s="16">
        <v>50202010</v>
      </c>
      <c r="C1355" s="19">
        <v>35380</v>
      </c>
      <c r="D1355" s="19">
        <v>35380</v>
      </c>
      <c r="E1355" s="19">
        <v>35380</v>
      </c>
      <c r="F1355" s="19">
        <f t="shared" si="66"/>
        <v>0</v>
      </c>
      <c r="G1355" s="19">
        <f t="shared" si="67"/>
        <v>0</v>
      </c>
    </row>
    <row r="1356" spans="1:13" x14ac:dyDescent="0.25">
      <c r="A1356" s="5" t="s">
        <v>67</v>
      </c>
      <c r="B1356" s="16">
        <v>50203010</v>
      </c>
      <c r="C1356" s="19">
        <v>4869</v>
      </c>
      <c r="D1356" s="19">
        <v>4869</v>
      </c>
      <c r="E1356" s="19">
        <v>4869</v>
      </c>
      <c r="F1356" s="19">
        <f t="shared" si="66"/>
        <v>0</v>
      </c>
      <c r="G1356" s="19">
        <f t="shared" si="67"/>
        <v>0</v>
      </c>
    </row>
    <row r="1357" spans="1:13" x14ac:dyDescent="0.25">
      <c r="A1357" s="5" t="s">
        <v>70</v>
      </c>
      <c r="B1357" s="16">
        <v>50211990</v>
      </c>
      <c r="C1357" s="19">
        <v>19999.310000000001</v>
      </c>
      <c r="D1357" s="19">
        <v>19999.310000000001</v>
      </c>
      <c r="E1357" s="19">
        <v>19999.310000000001</v>
      </c>
      <c r="F1357" s="19">
        <f t="shared" si="66"/>
        <v>0</v>
      </c>
      <c r="G1357" s="19">
        <f t="shared" si="67"/>
        <v>0</v>
      </c>
    </row>
    <row r="1358" spans="1:13" x14ac:dyDescent="0.25">
      <c r="A1358" s="5" t="s">
        <v>72</v>
      </c>
      <c r="B1358" s="16">
        <v>50299030</v>
      </c>
      <c r="C1358" s="19">
        <v>141100</v>
      </c>
      <c r="D1358" s="19">
        <v>141100</v>
      </c>
      <c r="E1358" s="19">
        <v>141100</v>
      </c>
      <c r="F1358" s="19">
        <f t="shared" si="66"/>
        <v>0</v>
      </c>
      <c r="G1358" s="19">
        <f t="shared" si="67"/>
        <v>0</v>
      </c>
    </row>
    <row r="1359" spans="1:13" x14ac:dyDescent="0.25">
      <c r="A1359" s="5" t="s">
        <v>73</v>
      </c>
      <c r="B1359" s="16">
        <v>50299080</v>
      </c>
      <c r="C1359" s="19">
        <v>133220</v>
      </c>
      <c r="D1359" s="19">
        <v>133220</v>
      </c>
      <c r="E1359" s="19">
        <v>133220</v>
      </c>
      <c r="F1359" s="19">
        <f t="shared" si="66"/>
        <v>0</v>
      </c>
      <c r="G1359" s="19">
        <f t="shared" si="67"/>
        <v>0</v>
      </c>
    </row>
    <row r="1360" spans="1:13" x14ac:dyDescent="0.25">
      <c r="B1360" s="16"/>
    </row>
    <row r="1361" spans="1:13" s="17" customFormat="1" x14ac:dyDescent="0.25">
      <c r="A1361" s="17" t="s">
        <v>377</v>
      </c>
      <c r="B1361" s="15" t="s">
        <v>8</v>
      </c>
      <c r="C1361" s="20">
        <v>927617.21</v>
      </c>
      <c r="D1361" s="20">
        <v>927617.21</v>
      </c>
      <c r="E1361" s="20">
        <v>927617.21</v>
      </c>
      <c r="F1361" s="20">
        <f t="shared" si="66"/>
        <v>0</v>
      </c>
      <c r="G1361" s="20">
        <f t="shared" si="67"/>
        <v>0</v>
      </c>
      <c r="I1361" s="22"/>
      <c r="J1361" s="22"/>
      <c r="K1361" s="22"/>
      <c r="L1361" s="22"/>
      <c r="M1361" s="22"/>
    </row>
    <row r="1362" spans="1:13" s="17" customFormat="1" x14ac:dyDescent="0.25">
      <c r="A1362" s="17" t="s">
        <v>378</v>
      </c>
      <c r="B1362" s="15" t="s">
        <v>8</v>
      </c>
      <c r="C1362" s="22"/>
      <c r="D1362" s="22"/>
      <c r="E1362" s="22"/>
      <c r="F1362" s="22"/>
      <c r="G1362" s="22"/>
      <c r="I1362" s="22"/>
      <c r="J1362" s="22"/>
      <c r="K1362" s="22"/>
      <c r="L1362" s="22"/>
      <c r="M1362" s="22"/>
    </row>
    <row r="1363" spans="1:13" x14ac:dyDescent="0.25">
      <c r="A1363" s="5" t="s">
        <v>336</v>
      </c>
      <c r="B1363" s="16">
        <v>50201010</v>
      </c>
      <c r="C1363" s="19">
        <v>49600</v>
      </c>
      <c r="D1363" s="19">
        <v>49600</v>
      </c>
      <c r="E1363" s="19">
        <v>49600</v>
      </c>
      <c r="F1363" s="19">
        <f t="shared" si="66"/>
        <v>0</v>
      </c>
      <c r="G1363" s="19">
        <f t="shared" si="67"/>
        <v>0</v>
      </c>
    </row>
    <row r="1364" spans="1:13" x14ac:dyDescent="0.25">
      <c r="A1364" s="5" t="s">
        <v>66</v>
      </c>
      <c r="B1364" s="16">
        <v>50202010</v>
      </c>
      <c r="C1364" s="19">
        <v>199800</v>
      </c>
      <c r="D1364" s="19">
        <v>199800</v>
      </c>
      <c r="E1364" s="19">
        <v>199800</v>
      </c>
      <c r="F1364" s="19">
        <f t="shared" si="66"/>
        <v>0</v>
      </c>
      <c r="G1364" s="19">
        <f t="shared" si="67"/>
        <v>0</v>
      </c>
    </row>
    <row r="1365" spans="1:13" x14ac:dyDescent="0.25">
      <c r="A1365" s="5" t="s">
        <v>67</v>
      </c>
      <c r="B1365" s="16">
        <v>50203010</v>
      </c>
      <c r="C1365" s="19">
        <v>43021</v>
      </c>
      <c r="D1365" s="19">
        <v>43021</v>
      </c>
      <c r="E1365" s="19">
        <v>43021</v>
      </c>
      <c r="F1365" s="19">
        <f t="shared" si="66"/>
        <v>0</v>
      </c>
      <c r="G1365" s="19">
        <f t="shared" si="67"/>
        <v>0</v>
      </c>
    </row>
    <row r="1366" spans="1:13" x14ac:dyDescent="0.25">
      <c r="A1366" s="5" t="s">
        <v>69</v>
      </c>
      <c r="B1366" s="16">
        <v>50203990</v>
      </c>
      <c r="C1366" s="19">
        <v>47500</v>
      </c>
      <c r="D1366" s="19">
        <v>47500</v>
      </c>
      <c r="E1366" s="19">
        <v>47500</v>
      </c>
      <c r="F1366" s="19">
        <f t="shared" si="66"/>
        <v>0</v>
      </c>
      <c r="G1366" s="19">
        <f t="shared" si="67"/>
        <v>0</v>
      </c>
    </row>
    <row r="1367" spans="1:13" x14ac:dyDescent="0.25">
      <c r="A1367" s="5" t="s">
        <v>85</v>
      </c>
      <c r="B1367" s="16">
        <v>50205020</v>
      </c>
      <c r="C1367" s="19">
        <v>2000</v>
      </c>
      <c r="D1367" s="19">
        <v>2000</v>
      </c>
      <c r="E1367" s="19">
        <v>2000</v>
      </c>
      <c r="F1367" s="19">
        <f t="shared" si="66"/>
        <v>0</v>
      </c>
      <c r="G1367" s="19">
        <f t="shared" si="67"/>
        <v>0</v>
      </c>
    </row>
    <row r="1368" spans="1:13" x14ac:dyDescent="0.25">
      <c r="A1368" s="5" t="s">
        <v>70</v>
      </c>
      <c r="B1368" s="16">
        <v>50211990</v>
      </c>
      <c r="C1368" s="19">
        <v>67936.210000000006</v>
      </c>
      <c r="D1368" s="19">
        <v>67936.210000000006</v>
      </c>
      <c r="E1368" s="19">
        <v>67936.210000000006</v>
      </c>
      <c r="F1368" s="19">
        <f t="shared" si="66"/>
        <v>0</v>
      </c>
      <c r="G1368" s="19">
        <f t="shared" si="67"/>
        <v>0</v>
      </c>
    </row>
    <row r="1369" spans="1:13" x14ac:dyDescent="0.25">
      <c r="A1369" s="5" t="s">
        <v>72</v>
      </c>
      <c r="B1369" s="16">
        <v>50299030</v>
      </c>
      <c r="C1369" s="19">
        <v>179440</v>
      </c>
      <c r="D1369" s="19">
        <v>179440</v>
      </c>
      <c r="E1369" s="19">
        <v>179440</v>
      </c>
      <c r="F1369" s="19">
        <f t="shared" si="66"/>
        <v>0</v>
      </c>
      <c r="G1369" s="19">
        <f t="shared" si="67"/>
        <v>0</v>
      </c>
    </row>
    <row r="1370" spans="1:13" x14ac:dyDescent="0.25">
      <c r="A1370" s="5" t="s">
        <v>73</v>
      </c>
      <c r="B1370" s="16">
        <v>50299080</v>
      </c>
      <c r="C1370" s="19">
        <v>338320</v>
      </c>
      <c r="D1370" s="19">
        <v>338320</v>
      </c>
      <c r="E1370" s="19">
        <v>338320</v>
      </c>
      <c r="F1370" s="19">
        <f t="shared" si="66"/>
        <v>0</v>
      </c>
      <c r="G1370" s="19">
        <f t="shared" si="67"/>
        <v>0</v>
      </c>
    </row>
    <row r="1371" spans="1:13" x14ac:dyDescent="0.25">
      <c r="B1371" s="16"/>
    </row>
    <row r="1372" spans="1:13" s="17" customFormat="1" x14ac:dyDescent="0.25">
      <c r="A1372" s="17" t="s">
        <v>379</v>
      </c>
      <c r="B1372" s="15" t="s">
        <v>8</v>
      </c>
      <c r="C1372" s="20">
        <v>66160</v>
      </c>
      <c r="D1372" s="20">
        <v>66160</v>
      </c>
      <c r="E1372" s="20">
        <v>66160</v>
      </c>
      <c r="F1372" s="20">
        <f t="shared" si="66"/>
        <v>0</v>
      </c>
      <c r="G1372" s="20">
        <f t="shared" si="67"/>
        <v>0</v>
      </c>
      <c r="I1372" s="22"/>
      <c r="J1372" s="22"/>
      <c r="K1372" s="22"/>
      <c r="L1372" s="22"/>
      <c r="M1372" s="22"/>
    </row>
    <row r="1373" spans="1:13" x14ac:dyDescent="0.25">
      <c r="A1373" s="5" t="s">
        <v>66</v>
      </c>
      <c r="B1373" s="16">
        <v>50202010</v>
      </c>
      <c r="C1373" s="19">
        <v>30660</v>
      </c>
      <c r="D1373" s="19">
        <v>30660</v>
      </c>
      <c r="E1373" s="19">
        <v>30660</v>
      </c>
      <c r="F1373" s="19">
        <f t="shared" si="66"/>
        <v>0</v>
      </c>
      <c r="G1373" s="19">
        <f t="shared" si="67"/>
        <v>0</v>
      </c>
    </row>
    <row r="1374" spans="1:13" x14ac:dyDescent="0.25">
      <c r="A1374" s="5" t="s">
        <v>72</v>
      </c>
      <c r="B1374" s="16">
        <v>50299030</v>
      </c>
      <c r="C1374" s="19">
        <v>25500</v>
      </c>
      <c r="D1374" s="19">
        <v>25500</v>
      </c>
      <c r="E1374" s="19">
        <v>25500</v>
      </c>
      <c r="F1374" s="19">
        <f t="shared" ref="F1374:F1440" si="68">C1374-D1374</f>
        <v>0</v>
      </c>
      <c r="G1374" s="19">
        <f t="shared" ref="G1374:G1440" si="69">D1374-E1374</f>
        <v>0</v>
      </c>
    </row>
    <row r="1375" spans="1:13" x14ac:dyDescent="0.25">
      <c r="A1375" s="5" t="s">
        <v>73</v>
      </c>
      <c r="B1375" s="16">
        <v>50299080</v>
      </c>
      <c r="C1375" s="19">
        <v>10000</v>
      </c>
      <c r="D1375" s="19">
        <v>10000</v>
      </c>
      <c r="E1375" s="19">
        <v>10000</v>
      </c>
      <c r="F1375" s="19">
        <f t="shared" si="68"/>
        <v>0</v>
      </c>
      <c r="G1375" s="19">
        <f t="shared" si="69"/>
        <v>0</v>
      </c>
    </row>
    <row r="1376" spans="1:13" x14ac:dyDescent="0.25">
      <c r="B1376" s="16"/>
    </row>
    <row r="1377" spans="1:13" s="17" customFormat="1" x14ac:dyDescent="0.25">
      <c r="A1377" s="17" t="s">
        <v>380</v>
      </c>
      <c r="B1377" s="15" t="s">
        <v>8</v>
      </c>
      <c r="C1377" s="20">
        <v>1024916.78</v>
      </c>
      <c r="D1377" s="20">
        <v>1024916.78</v>
      </c>
      <c r="E1377" s="20">
        <v>1024916.78</v>
      </c>
      <c r="F1377" s="20">
        <f t="shared" si="68"/>
        <v>0</v>
      </c>
      <c r="G1377" s="20">
        <f t="shared" si="69"/>
        <v>0</v>
      </c>
      <c r="I1377" s="22"/>
      <c r="J1377" s="22"/>
      <c r="K1377" s="22"/>
      <c r="L1377" s="22"/>
      <c r="M1377" s="22"/>
    </row>
    <row r="1378" spans="1:13" x14ac:dyDescent="0.25">
      <c r="A1378" s="5" t="s">
        <v>336</v>
      </c>
      <c r="B1378" s="16">
        <v>50201010</v>
      </c>
      <c r="C1378" s="19">
        <v>14993</v>
      </c>
      <c r="D1378" s="19">
        <v>14993</v>
      </c>
      <c r="E1378" s="19">
        <v>14993</v>
      </c>
      <c r="F1378" s="19">
        <f t="shared" si="68"/>
        <v>0</v>
      </c>
      <c r="G1378" s="19">
        <f t="shared" si="69"/>
        <v>0</v>
      </c>
    </row>
    <row r="1379" spans="1:13" x14ac:dyDescent="0.25">
      <c r="A1379" s="5" t="s">
        <v>66</v>
      </c>
      <c r="B1379" s="16">
        <v>50202010</v>
      </c>
      <c r="C1379" s="19">
        <v>180000</v>
      </c>
      <c r="D1379" s="19">
        <v>180000</v>
      </c>
      <c r="E1379" s="19">
        <v>180000</v>
      </c>
      <c r="F1379" s="19">
        <f t="shared" si="68"/>
        <v>0</v>
      </c>
      <c r="G1379" s="19">
        <f t="shared" si="69"/>
        <v>0</v>
      </c>
    </row>
    <row r="1380" spans="1:13" x14ac:dyDescent="0.25">
      <c r="A1380" s="5" t="s">
        <v>67</v>
      </c>
      <c r="B1380" s="16">
        <v>50203010</v>
      </c>
      <c r="C1380" s="19">
        <v>21109</v>
      </c>
      <c r="D1380" s="19">
        <v>21109</v>
      </c>
      <c r="E1380" s="19">
        <v>21109</v>
      </c>
      <c r="F1380" s="19">
        <f t="shared" si="68"/>
        <v>0</v>
      </c>
      <c r="G1380" s="19">
        <f t="shared" si="69"/>
        <v>0</v>
      </c>
    </row>
    <row r="1381" spans="1:13" x14ac:dyDescent="0.25">
      <c r="A1381" s="5" t="s">
        <v>381</v>
      </c>
      <c r="B1381" s="16">
        <v>50203050</v>
      </c>
      <c r="C1381" s="19">
        <v>536987</v>
      </c>
      <c r="D1381" s="19">
        <v>536987</v>
      </c>
      <c r="E1381" s="19">
        <v>536987</v>
      </c>
      <c r="F1381" s="19">
        <f t="shared" si="68"/>
        <v>0</v>
      </c>
      <c r="G1381" s="19">
        <f t="shared" si="69"/>
        <v>0</v>
      </c>
    </row>
    <row r="1382" spans="1:13" x14ac:dyDescent="0.25">
      <c r="A1382" s="5" t="s">
        <v>68</v>
      </c>
      <c r="B1382" s="16">
        <v>50203090</v>
      </c>
      <c r="C1382" s="19">
        <v>26812.959999999999</v>
      </c>
      <c r="D1382" s="19">
        <v>26812.959999999999</v>
      </c>
      <c r="E1382" s="19">
        <v>26812.959999999999</v>
      </c>
      <c r="F1382" s="19">
        <f t="shared" si="68"/>
        <v>0</v>
      </c>
      <c r="G1382" s="19">
        <f t="shared" si="69"/>
        <v>0</v>
      </c>
    </row>
    <row r="1383" spans="1:13" x14ac:dyDescent="0.25">
      <c r="A1383" s="5" t="s">
        <v>69</v>
      </c>
      <c r="B1383" s="16">
        <v>50203990</v>
      </c>
      <c r="C1383" s="19">
        <v>33044</v>
      </c>
      <c r="D1383" s="19">
        <v>33044</v>
      </c>
      <c r="E1383" s="19">
        <v>33044</v>
      </c>
      <c r="F1383" s="19">
        <f t="shared" si="68"/>
        <v>0</v>
      </c>
      <c r="G1383" s="19">
        <f t="shared" si="69"/>
        <v>0</v>
      </c>
    </row>
    <row r="1384" spans="1:13" x14ac:dyDescent="0.25">
      <c r="A1384" s="5" t="s">
        <v>87</v>
      </c>
      <c r="B1384" s="16">
        <v>50204010</v>
      </c>
      <c r="C1384" s="19">
        <v>2640</v>
      </c>
      <c r="D1384" s="19">
        <v>2640</v>
      </c>
      <c r="E1384" s="19">
        <v>2640</v>
      </c>
      <c r="F1384" s="19">
        <f t="shared" si="68"/>
        <v>0</v>
      </c>
      <c r="G1384" s="19">
        <f t="shared" si="69"/>
        <v>0</v>
      </c>
    </row>
    <row r="1385" spans="1:13" x14ac:dyDescent="0.25">
      <c r="A1385" s="5" t="s">
        <v>79</v>
      </c>
      <c r="B1385" s="16">
        <v>50204020</v>
      </c>
      <c r="C1385" s="19">
        <v>147374.82</v>
      </c>
      <c r="D1385" s="19">
        <v>147374.82</v>
      </c>
      <c r="E1385" s="19">
        <v>147374.82</v>
      </c>
      <c r="F1385" s="19">
        <f t="shared" si="68"/>
        <v>0</v>
      </c>
      <c r="G1385" s="19">
        <f t="shared" si="69"/>
        <v>0</v>
      </c>
    </row>
    <row r="1386" spans="1:13" x14ac:dyDescent="0.25">
      <c r="A1386" s="5" t="s">
        <v>76</v>
      </c>
      <c r="B1386" s="16">
        <v>50299020</v>
      </c>
      <c r="C1386" s="19">
        <v>10000</v>
      </c>
      <c r="D1386" s="19">
        <v>10000</v>
      </c>
      <c r="E1386" s="19">
        <v>10000</v>
      </c>
      <c r="F1386" s="19">
        <f t="shared" si="68"/>
        <v>0</v>
      </c>
      <c r="G1386" s="19">
        <f t="shared" si="69"/>
        <v>0</v>
      </c>
    </row>
    <row r="1387" spans="1:13" x14ac:dyDescent="0.25">
      <c r="A1387" s="5" t="s">
        <v>72</v>
      </c>
      <c r="B1387" s="16">
        <v>50299030</v>
      </c>
      <c r="C1387" s="19">
        <v>51956</v>
      </c>
      <c r="D1387" s="19">
        <v>51956</v>
      </c>
      <c r="E1387" s="19">
        <v>51956</v>
      </c>
      <c r="F1387" s="19">
        <f t="shared" si="68"/>
        <v>0</v>
      </c>
      <c r="G1387" s="19">
        <f t="shared" si="69"/>
        <v>0</v>
      </c>
    </row>
    <row r="1388" spans="1:13" x14ac:dyDescent="0.25">
      <c r="B1388" s="16"/>
    </row>
    <row r="1389" spans="1:13" s="17" customFormat="1" x14ac:dyDescent="0.25">
      <c r="A1389" s="17" t="s">
        <v>382</v>
      </c>
      <c r="B1389" s="15" t="s">
        <v>8</v>
      </c>
      <c r="C1389" s="20">
        <v>200000000</v>
      </c>
      <c r="D1389" s="20">
        <v>200000000</v>
      </c>
      <c r="E1389" s="20">
        <v>200000000</v>
      </c>
      <c r="F1389" s="20">
        <f t="shared" si="68"/>
        <v>0</v>
      </c>
      <c r="G1389" s="20">
        <f t="shared" si="69"/>
        <v>0</v>
      </c>
      <c r="I1389" s="22"/>
      <c r="J1389" s="22"/>
      <c r="K1389" s="22"/>
      <c r="L1389" s="22"/>
      <c r="M1389" s="22"/>
    </row>
    <row r="1390" spans="1:13" x14ac:dyDescent="0.25">
      <c r="A1390" s="5" t="s">
        <v>673</v>
      </c>
      <c r="B1390" s="16">
        <v>50299080</v>
      </c>
      <c r="C1390" s="19">
        <v>31736405.199999999</v>
      </c>
      <c r="D1390" s="19">
        <v>31736405.199999999</v>
      </c>
      <c r="E1390" s="19">
        <v>31736405.199999999</v>
      </c>
      <c r="F1390" s="19">
        <f t="shared" si="68"/>
        <v>0</v>
      </c>
      <c r="G1390" s="19">
        <f t="shared" si="69"/>
        <v>0</v>
      </c>
    </row>
    <row r="1391" spans="1:13" x14ac:dyDescent="0.25">
      <c r="A1391" s="5" t="s">
        <v>674</v>
      </c>
      <c r="B1391" s="16">
        <v>50299080</v>
      </c>
      <c r="C1391" s="19">
        <v>31938453.550000001</v>
      </c>
      <c r="D1391" s="19">
        <v>31938453.550000001</v>
      </c>
      <c r="E1391" s="19">
        <v>31938453.550000001</v>
      </c>
      <c r="F1391" s="19">
        <f t="shared" si="68"/>
        <v>0</v>
      </c>
      <c r="G1391" s="19">
        <f t="shared" si="69"/>
        <v>0</v>
      </c>
    </row>
    <row r="1392" spans="1:13" x14ac:dyDescent="0.25">
      <c r="A1392" s="5" t="s">
        <v>675</v>
      </c>
      <c r="B1392" s="16">
        <v>50299080</v>
      </c>
      <c r="C1392" s="19">
        <v>78603796.790000007</v>
      </c>
      <c r="D1392" s="19">
        <v>78603796.790000007</v>
      </c>
      <c r="E1392" s="19">
        <v>78603796.790000007</v>
      </c>
      <c r="F1392" s="19">
        <f t="shared" si="68"/>
        <v>0</v>
      </c>
      <c r="G1392" s="19">
        <f t="shared" si="69"/>
        <v>0</v>
      </c>
    </row>
    <row r="1393" spans="1:13" x14ac:dyDescent="0.25">
      <c r="A1393" s="5" t="s">
        <v>676</v>
      </c>
      <c r="B1393" s="16">
        <v>50299080</v>
      </c>
      <c r="C1393" s="19">
        <v>57721344.460000001</v>
      </c>
      <c r="D1393" s="19">
        <v>57721344.460000001</v>
      </c>
      <c r="E1393" s="19">
        <v>57721344.460000001</v>
      </c>
      <c r="F1393" s="19">
        <f t="shared" si="68"/>
        <v>0</v>
      </c>
      <c r="G1393" s="19">
        <f t="shared" si="69"/>
        <v>0</v>
      </c>
    </row>
    <row r="1394" spans="1:13" x14ac:dyDescent="0.25">
      <c r="B1394" s="16"/>
    </row>
    <row r="1395" spans="1:13" s="17" customFormat="1" x14ac:dyDescent="0.25">
      <c r="A1395" s="17" t="s">
        <v>383</v>
      </c>
      <c r="B1395" s="15" t="s">
        <v>8</v>
      </c>
      <c r="C1395" s="20">
        <v>809302.22</v>
      </c>
      <c r="D1395" s="20">
        <v>809302.22</v>
      </c>
      <c r="E1395" s="20">
        <v>809302.22</v>
      </c>
      <c r="F1395" s="20">
        <f t="shared" si="68"/>
        <v>0</v>
      </c>
      <c r="G1395" s="20">
        <f t="shared" si="69"/>
        <v>0</v>
      </c>
      <c r="I1395" s="22"/>
      <c r="J1395" s="22"/>
      <c r="K1395" s="22"/>
      <c r="L1395" s="22"/>
      <c r="M1395" s="22"/>
    </row>
    <row r="1396" spans="1:13" x14ac:dyDescent="0.25">
      <c r="A1396" s="5" t="s">
        <v>336</v>
      </c>
      <c r="B1396" s="16">
        <v>50201010</v>
      </c>
      <c r="C1396" s="19">
        <v>61000</v>
      </c>
      <c r="D1396" s="19">
        <v>61000</v>
      </c>
      <c r="E1396" s="19">
        <v>61000</v>
      </c>
      <c r="F1396" s="19">
        <f t="shared" si="68"/>
        <v>0</v>
      </c>
      <c r="G1396" s="19">
        <f t="shared" si="69"/>
        <v>0</v>
      </c>
    </row>
    <row r="1397" spans="1:13" x14ac:dyDescent="0.25">
      <c r="A1397" s="5" t="s">
        <v>66</v>
      </c>
      <c r="B1397" s="16">
        <v>50202010</v>
      </c>
      <c r="C1397" s="19">
        <v>110050</v>
      </c>
      <c r="D1397" s="19">
        <v>110050</v>
      </c>
      <c r="E1397" s="19">
        <v>110050</v>
      </c>
      <c r="F1397" s="19">
        <f t="shared" si="68"/>
        <v>0</v>
      </c>
      <c r="G1397" s="19">
        <f t="shared" si="69"/>
        <v>0</v>
      </c>
    </row>
    <row r="1398" spans="1:13" x14ac:dyDescent="0.25">
      <c r="A1398" s="5" t="s">
        <v>69</v>
      </c>
      <c r="B1398" s="16">
        <v>50203990</v>
      </c>
      <c r="C1398" s="19">
        <v>14478</v>
      </c>
      <c r="D1398" s="19">
        <v>14478</v>
      </c>
      <c r="E1398" s="19">
        <v>14478</v>
      </c>
      <c r="F1398" s="19">
        <f t="shared" si="68"/>
        <v>0</v>
      </c>
      <c r="G1398" s="19">
        <f t="shared" si="69"/>
        <v>0</v>
      </c>
    </row>
    <row r="1399" spans="1:13" x14ac:dyDescent="0.25">
      <c r="A1399" s="5" t="s">
        <v>109</v>
      </c>
      <c r="B1399" s="16">
        <v>50206020</v>
      </c>
      <c r="C1399" s="19">
        <v>88000</v>
      </c>
      <c r="D1399" s="19">
        <v>88000</v>
      </c>
      <c r="E1399" s="19">
        <v>88000</v>
      </c>
      <c r="F1399" s="19">
        <f t="shared" si="68"/>
        <v>0</v>
      </c>
      <c r="G1399" s="19">
        <f t="shared" si="69"/>
        <v>0</v>
      </c>
    </row>
    <row r="1400" spans="1:13" x14ac:dyDescent="0.25">
      <c r="A1400" s="5" t="s">
        <v>70</v>
      </c>
      <c r="B1400" s="16">
        <v>50211990</v>
      </c>
      <c r="C1400" s="19">
        <v>221174.22</v>
      </c>
      <c r="D1400" s="19">
        <v>221174.22</v>
      </c>
      <c r="E1400" s="19">
        <v>221174.22</v>
      </c>
      <c r="F1400" s="19">
        <f t="shared" si="68"/>
        <v>0</v>
      </c>
      <c r="G1400" s="19">
        <f t="shared" si="69"/>
        <v>0</v>
      </c>
    </row>
    <row r="1401" spans="1:13" x14ac:dyDescent="0.25">
      <c r="A1401" s="5" t="s">
        <v>72</v>
      </c>
      <c r="B1401" s="16">
        <v>50299030</v>
      </c>
      <c r="C1401" s="19">
        <v>244800</v>
      </c>
      <c r="D1401" s="19">
        <v>244800</v>
      </c>
      <c r="E1401" s="19">
        <v>244800</v>
      </c>
      <c r="F1401" s="19">
        <f t="shared" si="68"/>
        <v>0</v>
      </c>
      <c r="G1401" s="19">
        <f t="shared" si="69"/>
        <v>0</v>
      </c>
    </row>
    <row r="1402" spans="1:13" x14ac:dyDescent="0.25">
      <c r="A1402" s="5" t="s">
        <v>73</v>
      </c>
      <c r="B1402" s="16">
        <v>50299080</v>
      </c>
      <c r="C1402" s="19">
        <v>69800</v>
      </c>
      <c r="D1402" s="19">
        <v>69800</v>
      </c>
      <c r="E1402" s="19">
        <v>69800</v>
      </c>
      <c r="F1402" s="19">
        <f t="shared" si="68"/>
        <v>0</v>
      </c>
      <c r="G1402" s="19">
        <f t="shared" si="69"/>
        <v>0</v>
      </c>
    </row>
    <row r="1403" spans="1:13" x14ac:dyDescent="0.25">
      <c r="B1403" s="16"/>
    </row>
    <row r="1404" spans="1:13" s="17" customFormat="1" x14ac:dyDescent="0.25">
      <c r="A1404" s="17" t="s">
        <v>384</v>
      </c>
      <c r="B1404" s="15" t="s">
        <v>8</v>
      </c>
      <c r="C1404" s="20">
        <v>309803</v>
      </c>
      <c r="D1404" s="20">
        <v>309803</v>
      </c>
      <c r="E1404" s="20">
        <v>309803</v>
      </c>
      <c r="F1404" s="20">
        <f t="shared" si="68"/>
        <v>0</v>
      </c>
      <c r="G1404" s="20">
        <f t="shared" si="69"/>
        <v>0</v>
      </c>
      <c r="I1404" s="22"/>
      <c r="J1404" s="22"/>
      <c r="K1404" s="22"/>
      <c r="L1404" s="22"/>
      <c r="M1404" s="22"/>
    </row>
    <row r="1405" spans="1:13" x14ac:dyDescent="0.25">
      <c r="A1405" s="5" t="s">
        <v>336</v>
      </c>
      <c r="B1405" s="16">
        <v>50201010</v>
      </c>
      <c r="C1405" s="19">
        <v>11120</v>
      </c>
      <c r="D1405" s="19">
        <v>11120</v>
      </c>
      <c r="E1405" s="19">
        <v>11120</v>
      </c>
      <c r="F1405" s="19">
        <f t="shared" si="68"/>
        <v>0</v>
      </c>
      <c r="G1405" s="19">
        <f t="shared" si="69"/>
        <v>0</v>
      </c>
    </row>
    <row r="1406" spans="1:13" x14ac:dyDescent="0.25">
      <c r="A1406" s="5" t="s">
        <v>66</v>
      </c>
      <c r="B1406" s="16">
        <v>50202010</v>
      </c>
      <c r="C1406" s="19">
        <v>205560</v>
      </c>
      <c r="D1406" s="19">
        <v>205560</v>
      </c>
      <c r="E1406" s="19">
        <v>205560</v>
      </c>
      <c r="F1406" s="19">
        <f t="shared" si="68"/>
        <v>0</v>
      </c>
      <c r="G1406" s="19">
        <f t="shared" si="69"/>
        <v>0</v>
      </c>
    </row>
    <row r="1407" spans="1:13" x14ac:dyDescent="0.25">
      <c r="A1407" s="5" t="s">
        <v>67</v>
      </c>
      <c r="B1407" s="16">
        <v>50203010</v>
      </c>
      <c r="C1407" s="19">
        <v>24023</v>
      </c>
      <c r="D1407" s="19">
        <v>24023</v>
      </c>
      <c r="E1407" s="19">
        <v>24023</v>
      </c>
      <c r="F1407" s="19">
        <f t="shared" si="68"/>
        <v>0</v>
      </c>
      <c r="G1407" s="19">
        <f t="shared" si="69"/>
        <v>0</v>
      </c>
    </row>
    <row r="1408" spans="1:13" x14ac:dyDescent="0.25">
      <c r="A1408" s="5" t="s">
        <v>109</v>
      </c>
      <c r="B1408" s="16">
        <v>50206020</v>
      </c>
      <c r="C1408" s="19">
        <v>23600</v>
      </c>
      <c r="D1408" s="19">
        <v>23600</v>
      </c>
      <c r="E1408" s="19">
        <v>23600</v>
      </c>
      <c r="F1408" s="19">
        <f t="shared" si="68"/>
        <v>0</v>
      </c>
      <c r="G1408" s="19">
        <f t="shared" si="69"/>
        <v>0</v>
      </c>
    </row>
    <row r="1409" spans="1:13" x14ac:dyDescent="0.25">
      <c r="A1409" s="5" t="s">
        <v>72</v>
      </c>
      <c r="B1409" s="16">
        <v>50299030</v>
      </c>
      <c r="C1409" s="19">
        <v>25500</v>
      </c>
      <c r="D1409" s="19">
        <v>25500</v>
      </c>
      <c r="E1409" s="19">
        <v>25500</v>
      </c>
      <c r="F1409" s="19">
        <f t="shared" si="68"/>
        <v>0</v>
      </c>
      <c r="G1409" s="19">
        <f t="shared" si="69"/>
        <v>0</v>
      </c>
    </row>
    <row r="1410" spans="1:13" x14ac:dyDescent="0.25">
      <c r="A1410" s="5" t="s">
        <v>73</v>
      </c>
      <c r="B1410" s="16">
        <v>50299080</v>
      </c>
      <c r="C1410" s="19">
        <v>20000</v>
      </c>
      <c r="D1410" s="19">
        <v>20000</v>
      </c>
      <c r="E1410" s="19">
        <v>20000</v>
      </c>
      <c r="F1410" s="19">
        <f t="shared" si="68"/>
        <v>0</v>
      </c>
      <c r="G1410" s="19">
        <f t="shared" si="69"/>
        <v>0</v>
      </c>
    </row>
    <row r="1411" spans="1:13" x14ac:dyDescent="0.25">
      <c r="B1411" s="16"/>
    </row>
    <row r="1412" spans="1:13" s="17" customFormat="1" x14ac:dyDescent="0.25">
      <c r="A1412" s="17" t="s">
        <v>385</v>
      </c>
      <c r="B1412" s="15" t="s">
        <v>8</v>
      </c>
      <c r="C1412" s="20">
        <v>1472007.55</v>
      </c>
      <c r="D1412" s="20">
        <v>1472007.55</v>
      </c>
      <c r="E1412" s="20">
        <v>1470507.55</v>
      </c>
      <c r="F1412" s="20">
        <f t="shared" si="68"/>
        <v>0</v>
      </c>
      <c r="G1412" s="20">
        <f t="shared" si="69"/>
        <v>1500</v>
      </c>
      <c r="I1412" s="22"/>
      <c r="J1412" s="22"/>
      <c r="K1412" s="22"/>
      <c r="L1412" s="22"/>
      <c r="M1412" s="22"/>
    </row>
    <row r="1413" spans="1:13" x14ac:dyDescent="0.25">
      <c r="A1413" s="5" t="s">
        <v>336</v>
      </c>
      <c r="B1413" s="16">
        <v>50201010</v>
      </c>
      <c r="C1413" s="19">
        <v>26000</v>
      </c>
      <c r="D1413" s="19">
        <v>26000</v>
      </c>
      <c r="E1413" s="19">
        <v>26000</v>
      </c>
      <c r="F1413" s="19">
        <f t="shared" si="68"/>
        <v>0</v>
      </c>
      <c r="G1413" s="19">
        <f t="shared" si="69"/>
        <v>0</v>
      </c>
    </row>
    <row r="1414" spans="1:13" x14ac:dyDescent="0.25">
      <c r="A1414" s="5" t="s">
        <v>66</v>
      </c>
      <c r="B1414" s="16">
        <v>50202010</v>
      </c>
      <c r="C1414" s="19">
        <v>191945</v>
      </c>
      <c r="D1414" s="19">
        <v>191945</v>
      </c>
      <c r="E1414" s="19">
        <v>191945</v>
      </c>
      <c r="F1414" s="19">
        <f t="shared" si="68"/>
        <v>0</v>
      </c>
      <c r="G1414" s="19">
        <f t="shared" si="69"/>
        <v>0</v>
      </c>
    </row>
    <row r="1415" spans="1:13" x14ac:dyDescent="0.25">
      <c r="A1415" s="5" t="s">
        <v>67</v>
      </c>
      <c r="B1415" s="16">
        <v>50203010</v>
      </c>
      <c r="C1415" s="19">
        <v>69694</v>
      </c>
      <c r="D1415" s="19">
        <v>69694</v>
      </c>
      <c r="E1415" s="19">
        <v>69694</v>
      </c>
      <c r="F1415" s="19">
        <f t="shared" si="68"/>
        <v>0</v>
      </c>
      <c r="G1415" s="19">
        <f t="shared" si="69"/>
        <v>0</v>
      </c>
    </row>
    <row r="1416" spans="1:13" x14ac:dyDescent="0.25">
      <c r="A1416" s="5" t="s">
        <v>109</v>
      </c>
      <c r="B1416" s="16">
        <v>50206020</v>
      </c>
      <c r="C1416" s="19">
        <v>61500</v>
      </c>
      <c r="D1416" s="19">
        <v>61500</v>
      </c>
      <c r="E1416" s="19">
        <v>60000</v>
      </c>
      <c r="F1416" s="19">
        <f t="shared" si="68"/>
        <v>0</v>
      </c>
      <c r="G1416" s="19">
        <f t="shared" si="69"/>
        <v>1500</v>
      </c>
    </row>
    <row r="1417" spans="1:13" x14ac:dyDescent="0.25">
      <c r="A1417" s="5" t="s">
        <v>70</v>
      </c>
      <c r="B1417" s="16">
        <v>50211990</v>
      </c>
      <c r="C1417" s="19">
        <v>45651.55</v>
      </c>
      <c r="D1417" s="19">
        <v>45651.55</v>
      </c>
      <c r="E1417" s="19">
        <v>45651.55</v>
      </c>
      <c r="F1417" s="19">
        <f t="shared" si="68"/>
        <v>0</v>
      </c>
      <c r="G1417" s="19">
        <f t="shared" si="69"/>
        <v>0</v>
      </c>
    </row>
    <row r="1418" spans="1:13" x14ac:dyDescent="0.25">
      <c r="A1418" s="5" t="s">
        <v>76</v>
      </c>
      <c r="B1418" s="16">
        <v>50299020</v>
      </c>
      <c r="C1418" s="19">
        <v>20000</v>
      </c>
      <c r="D1418" s="19">
        <v>20000</v>
      </c>
      <c r="E1418" s="19">
        <v>20000</v>
      </c>
      <c r="F1418" s="19">
        <f t="shared" si="68"/>
        <v>0</v>
      </c>
      <c r="G1418" s="19">
        <f t="shared" si="69"/>
        <v>0</v>
      </c>
    </row>
    <row r="1419" spans="1:13" x14ac:dyDescent="0.25">
      <c r="A1419" s="5" t="s">
        <v>72</v>
      </c>
      <c r="B1419" s="16">
        <v>50299030</v>
      </c>
      <c r="C1419" s="19">
        <v>127500</v>
      </c>
      <c r="D1419" s="19">
        <v>127500</v>
      </c>
      <c r="E1419" s="19">
        <v>127500</v>
      </c>
      <c r="F1419" s="19">
        <f t="shared" si="68"/>
        <v>0</v>
      </c>
      <c r="G1419" s="19">
        <f t="shared" si="69"/>
        <v>0</v>
      </c>
    </row>
    <row r="1420" spans="1:13" x14ac:dyDescent="0.25">
      <c r="A1420" s="5" t="s">
        <v>73</v>
      </c>
      <c r="B1420" s="16">
        <v>50299080</v>
      </c>
      <c r="C1420" s="19">
        <v>929717</v>
      </c>
      <c r="D1420" s="19">
        <v>929717</v>
      </c>
      <c r="E1420" s="19">
        <v>929717</v>
      </c>
      <c r="F1420" s="19">
        <f t="shared" si="68"/>
        <v>0</v>
      </c>
      <c r="G1420" s="19">
        <f t="shared" si="69"/>
        <v>0</v>
      </c>
    </row>
    <row r="1421" spans="1:13" x14ac:dyDescent="0.25">
      <c r="B1421" s="16"/>
    </row>
    <row r="1422" spans="1:13" s="17" customFormat="1" x14ac:dyDescent="0.25">
      <c r="A1422" s="17" t="s">
        <v>386</v>
      </c>
      <c r="B1422" s="15" t="s">
        <v>8</v>
      </c>
      <c r="C1422" s="20">
        <v>223414638.09</v>
      </c>
      <c r="D1422" s="20">
        <v>223414638.09</v>
      </c>
      <c r="E1422" s="20">
        <v>221557370.55000001</v>
      </c>
      <c r="F1422" s="20">
        <f t="shared" si="68"/>
        <v>0</v>
      </c>
      <c r="G1422" s="20">
        <f t="shared" si="69"/>
        <v>1857267.5399999917</v>
      </c>
      <c r="I1422" s="22"/>
      <c r="J1422" s="22"/>
      <c r="K1422" s="22"/>
      <c r="L1422" s="22"/>
      <c r="M1422" s="22"/>
    </row>
    <row r="1423" spans="1:13" x14ac:dyDescent="0.25">
      <c r="A1423" s="5" t="s">
        <v>14</v>
      </c>
      <c r="B1423" s="16" t="s">
        <v>8</v>
      </c>
      <c r="C1423" s="19">
        <v>87010491.049999997</v>
      </c>
      <c r="D1423" s="19">
        <v>87010491.049999997</v>
      </c>
      <c r="E1423" s="19">
        <v>87010491.049999997</v>
      </c>
      <c r="F1423" s="19">
        <f t="shared" si="68"/>
        <v>0</v>
      </c>
      <c r="G1423" s="19">
        <f t="shared" si="69"/>
        <v>0</v>
      </c>
    </row>
    <row r="1424" spans="1:13" x14ac:dyDescent="0.25">
      <c r="A1424" s="5" t="s">
        <v>15</v>
      </c>
      <c r="B1424" s="16" t="s">
        <v>8</v>
      </c>
      <c r="C1424" s="19">
        <v>72471178.040000007</v>
      </c>
      <c r="D1424" s="19">
        <v>72471178.040000007</v>
      </c>
      <c r="E1424" s="19">
        <v>72374440.790000007</v>
      </c>
      <c r="F1424" s="19">
        <f t="shared" si="68"/>
        <v>0</v>
      </c>
      <c r="G1424" s="19">
        <f t="shared" si="69"/>
        <v>96737.25</v>
      </c>
    </row>
    <row r="1425" spans="1:13" x14ac:dyDescent="0.25">
      <c r="A1425" s="5" t="s">
        <v>323</v>
      </c>
      <c r="B1425" s="16" t="s">
        <v>8</v>
      </c>
      <c r="C1425" s="19">
        <v>63932969</v>
      </c>
      <c r="D1425" s="19">
        <v>63932969</v>
      </c>
      <c r="E1425" s="19">
        <v>62172438.710000001</v>
      </c>
      <c r="F1425" s="19">
        <f t="shared" si="68"/>
        <v>0</v>
      </c>
      <c r="G1425" s="19">
        <f t="shared" si="69"/>
        <v>1760530.2899999991</v>
      </c>
    </row>
    <row r="1426" spans="1:13" x14ac:dyDescent="0.25">
      <c r="B1426" s="16"/>
    </row>
    <row r="1427" spans="1:13" x14ac:dyDescent="0.25">
      <c r="A1427" s="17" t="s">
        <v>387</v>
      </c>
      <c r="B1427" s="15">
        <v>8711</v>
      </c>
      <c r="C1427" s="20">
        <v>20234989.109999999</v>
      </c>
      <c r="D1427" s="20">
        <v>20234989.109999999</v>
      </c>
      <c r="E1427" s="20">
        <v>20233142.309999999</v>
      </c>
      <c r="F1427" s="20">
        <f t="shared" si="68"/>
        <v>0</v>
      </c>
      <c r="G1427" s="20">
        <f t="shared" si="69"/>
        <v>1846.8000000007451</v>
      </c>
    </row>
    <row r="1428" spans="1:13" s="17" customFormat="1" x14ac:dyDescent="0.25">
      <c r="A1428" s="17" t="s">
        <v>19</v>
      </c>
      <c r="B1428" s="15">
        <v>100</v>
      </c>
      <c r="C1428" s="21">
        <v>12873261.02</v>
      </c>
      <c r="D1428" s="21">
        <v>12873261.02</v>
      </c>
      <c r="E1428" s="21">
        <v>12873261.02</v>
      </c>
      <c r="F1428" s="21">
        <f t="shared" si="68"/>
        <v>0</v>
      </c>
      <c r="G1428" s="21">
        <f t="shared" si="69"/>
        <v>0</v>
      </c>
      <c r="I1428" s="22"/>
      <c r="J1428" s="22"/>
      <c r="K1428" s="22"/>
      <c r="L1428" s="22"/>
      <c r="M1428" s="22"/>
    </row>
    <row r="1429" spans="1:13" x14ac:dyDescent="0.25">
      <c r="A1429" s="5" t="s">
        <v>20</v>
      </c>
      <c r="B1429" s="16">
        <v>50101010</v>
      </c>
      <c r="C1429" s="19">
        <v>8956830</v>
      </c>
      <c r="D1429" s="19">
        <v>8956830</v>
      </c>
      <c r="E1429" s="19">
        <v>8956830</v>
      </c>
      <c r="F1429" s="19">
        <f t="shared" si="68"/>
        <v>0</v>
      </c>
      <c r="G1429" s="19">
        <f t="shared" si="69"/>
        <v>0</v>
      </c>
    </row>
    <row r="1430" spans="1:13" x14ac:dyDescent="0.25">
      <c r="A1430" s="5" t="s">
        <v>157</v>
      </c>
      <c r="B1430" s="16">
        <v>50101010</v>
      </c>
      <c r="C1430" s="19">
        <v>4188</v>
      </c>
      <c r="D1430" s="19">
        <v>4188</v>
      </c>
      <c r="E1430" s="19">
        <v>4188</v>
      </c>
      <c r="F1430" s="19">
        <f t="shared" si="68"/>
        <v>0</v>
      </c>
      <c r="G1430" s="19">
        <f t="shared" si="69"/>
        <v>0</v>
      </c>
    </row>
    <row r="1431" spans="1:13" x14ac:dyDescent="0.25">
      <c r="A1431" s="5" t="s">
        <v>22</v>
      </c>
      <c r="B1431" s="16">
        <v>50102010</v>
      </c>
      <c r="C1431" s="19">
        <v>528000</v>
      </c>
      <c r="D1431" s="19">
        <v>528000</v>
      </c>
      <c r="E1431" s="19">
        <v>528000</v>
      </c>
      <c r="F1431" s="19">
        <f t="shared" si="68"/>
        <v>0</v>
      </c>
      <c r="G1431" s="19">
        <f t="shared" si="69"/>
        <v>0</v>
      </c>
    </row>
    <row r="1432" spans="1:13" x14ac:dyDescent="0.25">
      <c r="A1432" s="5" t="s">
        <v>23</v>
      </c>
      <c r="B1432" s="16">
        <v>50102020</v>
      </c>
      <c r="C1432" s="19">
        <v>102000</v>
      </c>
      <c r="D1432" s="19">
        <v>102000</v>
      </c>
      <c r="E1432" s="19">
        <v>102000</v>
      </c>
      <c r="F1432" s="19">
        <f t="shared" si="68"/>
        <v>0</v>
      </c>
      <c r="G1432" s="19">
        <f t="shared" si="69"/>
        <v>0</v>
      </c>
    </row>
    <row r="1433" spans="1:13" x14ac:dyDescent="0.25">
      <c r="A1433" s="5" t="s">
        <v>147</v>
      </c>
      <c r="B1433" s="16">
        <v>50102030</v>
      </c>
      <c r="C1433" s="19">
        <v>124000</v>
      </c>
      <c r="D1433" s="19">
        <v>124000</v>
      </c>
      <c r="E1433" s="19">
        <v>124000</v>
      </c>
      <c r="F1433" s="19">
        <f t="shared" si="68"/>
        <v>0</v>
      </c>
      <c r="G1433" s="19">
        <f t="shared" si="69"/>
        <v>0</v>
      </c>
    </row>
    <row r="1434" spans="1:13" x14ac:dyDescent="0.25">
      <c r="A1434" s="5" t="s">
        <v>24</v>
      </c>
      <c r="B1434" s="16">
        <v>50102040</v>
      </c>
      <c r="C1434" s="19">
        <v>132000</v>
      </c>
      <c r="D1434" s="19">
        <v>132000</v>
      </c>
      <c r="E1434" s="19">
        <v>132000</v>
      </c>
      <c r="F1434" s="19">
        <f t="shared" si="68"/>
        <v>0</v>
      </c>
      <c r="G1434" s="19">
        <f t="shared" si="69"/>
        <v>0</v>
      </c>
    </row>
    <row r="1435" spans="1:13" x14ac:dyDescent="0.25">
      <c r="A1435" s="5" t="s">
        <v>148</v>
      </c>
      <c r="B1435" s="16">
        <v>50102120</v>
      </c>
      <c r="C1435" s="19">
        <v>25000</v>
      </c>
      <c r="D1435" s="19">
        <v>25000</v>
      </c>
      <c r="E1435" s="19">
        <v>25000</v>
      </c>
      <c r="F1435" s="19">
        <f t="shared" si="68"/>
        <v>0</v>
      </c>
      <c r="G1435" s="19">
        <f t="shared" si="69"/>
        <v>0</v>
      </c>
    </row>
    <row r="1436" spans="1:13" x14ac:dyDescent="0.25">
      <c r="A1436" s="5" t="s">
        <v>26</v>
      </c>
      <c r="B1436" s="16">
        <v>50102140</v>
      </c>
      <c r="C1436" s="19">
        <v>1541710</v>
      </c>
      <c r="D1436" s="19">
        <v>1541710</v>
      </c>
      <c r="E1436" s="19">
        <v>1541710</v>
      </c>
      <c r="F1436" s="19">
        <f t="shared" si="68"/>
        <v>0</v>
      </c>
      <c r="G1436" s="19">
        <f t="shared" si="69"/>
        <v>0</v>
      </c>
    </row>
    <row r="1437" spans="1:13" x14ac:dyDescent="0.25">
      <c r="A1437" s="5" t="s">
        <v>27</v>
      </c>
      <c r="B1437" s="16">
        <v>50102150</v>
      </c>
      <c r="C1437" s="19">
        <v>110000</v>
      </c>
      <c r="D1437" s="19">
        <v>110000</v>
      </c>
      <c r="E1437" s="19">
        <v>110000</v>
      </c>
      <c r="F1437" s="19">
        <f t="shared" si="68"/>
        <v>0</v>
      </c>
      <c r="G1437" s="19">
        <f t="shared" si="69"/>
        <v>0</v>
      </c>
    </row>
    <row r="1438" spans="1:13" x14ac:dyDescent="0.25">
      <c r="A1438" s="5" t="s">
        <v>28</v>
      </c>
      <c r="B1438" s="16">
        <v>50103010</v>
      </c>
      <c r="C1438" s="19">
        <v>1074819.76</v>
      </c>
      <c r="D1438" s="19">
        <v>1074819.76</v>
      </c>
      <c r="E1438" s="19">
        <v>1074819.76</v>
      </c>
      <c r="F1438" s="19">
        <f t="shared" si="68"/>
        <v>0</v>
      </c>
      <c r="G1438" s="19">
        <f t="shared" si="69"/>
        <v>0</v>
      </c>
    </row>
    <row r="1439" spans="1:13" x14ac:dyDescent="0.25">
      <c r="A1439" s="5" t="s">
        <v>160</v>
      </c>
      <c r="B1439" s="16">
        <v>50103010</v>
      </c>
      <c r="C1439" s="19">
        <v>503</v>
      </c>
      <c r="D1439" s="19">
        <v>503</v>
      </c>
      <c r="E1439" s="19">
        <v>503</v>
      </c>
      <c r="F1439" s="19">
        <f t="shared" si="68"/>
        <v>0</v>
      </c>
      <c r="G1439" s="19">
        <f t="shared" si="69"/>
        <v>0</v>
      </c>
    </row>
    <row r="1440" spans="1:13" x14ac:dyDescent="0.25">
      <c r="A1440" s="5" t="s">
        <v>29</v>
      </c>
      <c r="B1440" s="16">
        <v>50103020</v>
      </c>
      <c r="C1440" s="19">
        <v>26400</v>
      </c>
      <c r="D1440" s="19">
        <v>26400</v>
      </c>
      <c r="E1440" s="19">
        <v>26400</v>
      </c>
      <c r="F1440" s="19">
        <f t="shared" si="68"/>
        <v>0</v>
      </c>
      <c r="G1440" s="19">
        <f t="shared" si="69"/>
        <v>0</v>
      </c>
    </row>
    <row r="1441" spans="1:13" x14ac:dyDescent="0.25">
      <c r="A1441" s="5" t="s">
        <v>30</v>
      </c>
      <c r="B1441" s="16">
        <v>50103030</v>
      </c>
      <c r="C1441" s="19">
        <v>103866.54</v>
      </c>
      <c r="D1441" s="19">
        <v>103866.54</v>
      </c>
      <c r="E1441" s="19">
        <v>103866.54</v>
      </c>
      <c r="F1441" s="19">
        <f t="shared" ref="F1441:F1506" si="70">C1441-D1441</f>
        <v>0</v>
      </c>
      <c r="G1441" s="19">
        <f t="shared" ref="G1441:G1506" si="71">D1441-E1441</f>
        <v>0</v>
      </c>
    </row>
    <row r="1442" spans="1:13" x14ac:dyDescent="0.25">
      <c r="A1442" s="5" t="s">
        <v>161</v>
      </c>
      <c r="B1442" s="16">
        <v>50103030</v>
      </c>
      <c r="C1442" s="19">
        <v>58</v>
      </c>
      <c r="D1442" s="19">
        <v>58</v>
      </c>
      <c r="E1442" s="19">
        <v>58</v>
      </c>
      <c r="F1442" s="19">
        <f t="shared" si="70"/>
        <v>0</v>
      </c>
      <c r="G1442" s="19">
        <f t="shared" si="71"/>
        <v>0</v>
      </c>
    </row>
    <row r="1443" spans="1:13" x14ac:dyDescent="0.25">
      <c r="A1443" s="5" t="s">
        <v>31</v>
      </c>
      <c r="B1443" s="16">
        <v>50103040</v>
      </c>
      <c r="C1443" s="19">
        <v>26400</v>
      </c>
      <c r="D1443" s="19">
        <v>26400</v>
      </c>
      <c r="E1443" s="19">
        <v>26400</v>
      </c>
      <c r="F1443" s="19">
        <f t="shared" si="70"/>
        <v>0</v>
      </c>
      <c r="G1443" s="19">
        <f t="shared" si="71"/>
        <v>0</v>
      </c>
    </row>
    <row r="1444" spans="1:13" x14ac:dyDescent="0.25">
      <c r="A1444" s="5" t="s">
        <v>32</v>
      </c>
      <c r="B1444" s="16">
        <v>50104990</v>
      </c>
      <c r="C1444" s="19">
        <v>110000</v>
      </c>
      <c r="D1444" s="19">
        <v>110000</v>
      </c>
      <c r="E1444" s="19">
        <v>110000</v>
      </c>
      <c r="F1444" s="19">
        <f t="shared" si="70"/>
        <v>0</v>
      </c>
      <c r="G1444" s="19">
        <f t="shared" si="71"/>
        <v>0</v>
      </c>
    </row>
    <row r="1445" spans="1:13" x14ac:dyDescent="0.25">
      <c r="A1445" s="5" t="s">
        <v>620</v>
      </c>
      <c r="B1445" s="16">
        <v>50101020</v>
      </c>
      <c r="C1445" s="19">
        <v>7485.72</v>
      </c>
      <c r="D1445" s="19">
        <v>7485.72</v>
      </c>
      <c r="E1445" s="19">
        <v>7485.72</v>
      </c>
      <c r="F1445" s="19">
        <f t="shared" si="70"/>
        <v>0</v>
      </c>
      <c r="G1445" s="19">
        <f t="shared" si="71"/>
        <v>0</v>
      </c>
    </row>
    <row r="1446" spans="1:13" x14ac:dyDescent="0.25">
      <c r="B1446" s="16"/>
    </row>
    <row r="1447" spans="1:13" s="17" customFormat="1" x14ac:dyDescent="0.25">
      <c r="A1447" s="17" t="s">
        <v>33</v>
      </c>
      <c r="B1447" s="15">
        <v>200</v>
      </c>
      <c r="C1447" s="20">
        <v>7361728.0899999999</v>
      </c>
      <c r="D1447" s="20">
        <v>7361728.0899999999</v>
      </c>
      <c r="E1447" s="20">
        <v>7359881.29</v>
      </c>
      <c r="F1447" s="20">
        <f t="shared" si="70"/>
        <v>0</v>
      </c>
      <c r="G1447" s="20">
        <f t="shared" si="71"/>
        <v>1846.7999999998137</v>
      </c>
      <c r="I1447" s="22"/>
      <c r="J1447" s="22"/>
      <c r="K1447" s="22"/>
      <c r="L1447" s="22"/>
      <c r="M1447" s="22"/>
    </row>
    <row r="1448" spans="1:13" x14ac:dyDescent="0.25">
      <c r="A1448" s="5" t="s">
        <v>162</v>
      </c>
      <c r="B1448" s="16">
        <v>50203090</v>
      </c>
      <c r="C1448" s="19">
        <v>421090.91</v>
      </c>
      <c r="D1448" s="19">
        <v>421090.91</v>
      </c>
      <c r="E1448" s="19">
        <v>421090.91</v>
      </c>
      <c r="F1448" s="19">
        <f t="shared" si="70"/>
        <v>0</v>
      </c>
      <c r="G1448" s="19">
        <f t="shared" si="71"/>
        <v>0</v>
      </c>
    </row>
    <row r="1449" spans="1:13" x14ac:dyDescent="0.25">
      <c r="A1449" s="5" t="s">
        <v>39</v>
      </c>
      <c r="B1449" s="16">
        <v>50204010</v>
      </c>
      <c r="C1449" s="19">
        <v>15000</v>
      </c>
      <c r="D1449" s="19">
        <v>15000</v>
      </c>
      <c r="E1449" s="19">
        <v>15000</v>
      </c>
      <c r="F1449" s="19">
        <f t="shared" si="70"/>
        <v>0</v>
      </c>
      <c r="G1449" s="19">
        <f t="shared" si="71"/>
        <v>0</v>
      </c>
    </row>
    <row r="1450" spans="1:13" x14ac:dyDescent="0.25">
      <c r="A1450" s="5" t="s">
        <v>163</v>
      </c>
      <c r="B1450" s="16">
        <v>50204020</v>
      </c>
      <c r="C1450" s="19">
        <v>134000</v>
      </c>
      <c r="D1450" s="19">
        <v>134000</v>
      </c>
      <c r="E1450" s="19">
        <v>134000</v>
      </c>
      <c r="F1450" s="19">
        <f t="shared" si="70"/>
        <v>0</v>
      </c>
      <c r="G1450" s="19">
        <f t="shared" si="71"/>
        <v>0</v>
      </c>
    </row>
    <row r="1451" spans="1:13" x14ac:dyDescent="0.25">
      <c r="A1451" s="5" t="s">
        <v>41</v>
      </c>
      <c r="B1451" s="16">
        <v>50205020</v>
      </c>
      <c r="C1451" s="19">
        <v>84000</v>
      </c>
      <c r="D1451" s="19">
        <v>84000</v>
      </c>
      <c r="E1451" s="19">
        <v>84000</v>
      </c>
      <c r="F1451" s="19">
        <f t="shared" si="70"/>
        <v>0</v>
      </c>
      <c r="G1451" s="19">
        <f t="shared" si="71"/>
        <v>0</v>
      </c>
    </row>
    <row r="1452" spans="1:13" x14ac:dyDescent="0.25">
      <c r="A1452" s="5" t="s">
        <v>53</v>
      </c>
      <c r="B1452" s="16">
        <v>50216020</v>
      </c>
      <c r="C1452" s="19">
        <v>600</v>
      </c>
      <c r="D1452" s="19">
        <v>600</v>
      </c>
      <c r="E1452" s="19">
        <v>600</v>
      </c>
      <c r="F1452" s="19">
        <f t="shared" si="70"/>
        <v>0</v>
      </c>
      <c r="G1452" s="19">
        <f t="shared" si="71"/>
        <v>0</v>
      </c>
    </row>
    <row r="1453" spans="1:13" x14ac:dyDescent="0.25">
      <c r="A1453" s="5" t="s">
        <v>54</v>
      </c>
      <c r="B1453" s="16">
        <v>50299020</v>
      </c>
      <c r="C1453" s="19">
        <v>15000</v>
      </c>
      <c r="D1453" s="19">
        <v>15000</v>
      </c>
      <c r="E1453" s="19">
        <v>15000</v>
      </c>
      <c r="F1453" s="19">
        <f t="shared" si="70"/>
        <v>0</v>
      </c>
      <c r="G1453" s="19">
        <f t="shared" si="71"/>
        <v>0</v>
      </c>
    </row>
    <row r="1454" spans="1:13" x14ac:dyDescent="0.25">
      <c r="A1454" s="5" t="s">
        <v>144</v>
      </c>
      <c r="B1454" s="16">
        <v>50299030</v>
      </c>
      <c r="C1454" s="19">
        <v>78400</v>
      </c>
      <c r="D1454" s="19">
        <v>78400</v>
      </c>
      <c r="E1454" s="19">
        <v>78400</v>
      </c>
      <c r="F1454" s="19">
        <f t="shared" si="70"/>
        <v>0</v>
      </c>
      <c r="G1454" s="19">
        <f t="shared" si="71"/>
        <v>0</v>
      </c>
    </row>
    <row r="1455" spans="1:13" x14ac:dyDescent="0.25">
      <c r="A1455" s="5" t="s">
        <v>697</v>
      </c>
      <c r="B1455" s="16">
        <v>50299070</v>
      </c>
      <c r="C1455" s="19">
        <v>2830</v>
      </c>
      <c r="D1455" s="19">
        <v>2830</v>
      </c>
      <c r="E1455" s="19">
        <v>2830</v>
      </c>
      <c r="F1455" s="19">
        <f t="shared" si="70"/>
        <v>0</v>
      </c>
      <c r="G1455" s="19">
        <f t="shared" si="71"/>
        <v>0</v>
      </c>
    </row>
    <row r="1456" spans="1:13" x14ac:dyDescent="0.25">
      <c r="B1456" s="16"/>
    </row>
    <row r="1457" spans="1:13" s="17" customFormat="1" x14ac:dyDescent="0.25">
      <c r="A1457" s="17" t="s">
        <v>388</v>
      </c>
      <c r="B1457" s="15" t="s">
        <v>8</v>
      </c>
      <c r="C1457" s="20">
        <v>557717.85</v>
      </c>
      <c r="D1457" s="20">
        <v>557717.85</v>
      </c>
      <c r="E1457" s="20">
        <v>557717.85</v>
      </c>
      <c r="F1457" s="20">
        <f t="shared" si="70"/>
        <v>0</v>
      </c>
      <c r="G1457" s="20">
        <f t="shared" si="71"/>
        <v>0</v>
      </c>
      <c r="I1457" s="22"/>
      <c r="J1457" s="22"/>
      <c r="K1457" s="22"/>
      <c r="L1457" s="22"/>
      <c r="M1457" s="22"/>
    </row>
    <row r="1458" spans="1:13" s="17" customFormat="1" x14ac:dyDescent="0.25">
      <c r="A1458" s="17" t="s">
        <v>84</v>
      </c>
      <c r="B1458" s="15" t="s">
        <v>8</v>
      </c>
      <c r="C1458" s="22"/>
      <c r="D1458" s="22"/>
      <c r="E1458" s="22"/>
      <c r="F1458" s="22"/>
      <c r="G1458" s="22"/>
      <c r="I1458" s="22"/>
      <c r="J1458" s="22"/>
      <c r="K1458" s="22"/>
      <c r="L1458" s="22"/>
      <c r="M1458" s="22"/>
    </row>
    <row r="1459" spans="1:13" x14ac:dyDescent="0.25">
      <c r="A1459" s="5" t="s">
        <v>336</v>
      </c>
      <c r="B1459" s="16">
        <v>50201010</v>
      </c>
      <c r="C1459" s="19">
        <v>30000</v>
      </c>
      <c r="D1459" s="19">
        <v>30000</v>
      </c>
      <c r="E1459" s="19">
        <v>30000</v>
      </c>
      <c r="F1459" s="19">
        <f t="shared" si="70"/>
        <v>0</v>
      </c>
      <c r="G1459" s="19">
        <f t="shared" si="71"/>
        <v>0</v>
      </c>
    </row>
    <row r="1460" spans="1:13" x14ac:dyDescent="0.25">
      <c r="A1460" s="5" t="s">
        <v>66</v>
      </c>
      <c r="B1460" s="16">
        <v>50202010</v>
      </c>
      <c r="C1460" s="19">
        <v>128097.85</v>
      </c>
      <c r="D1460" s="19">
        <v>128097.85</v>
      </c>
      <c r="E1460" s="19">
        <v>128097.85</v>
      </c>
      <c r="F1460" s="19">
        <f t="shared" si="70"/>
        <v>0</v>
      </c>
      <c r="G1460" s="19">
        <f t="shared" si="71"/>
        <v>0</v>
      </c>
    </row>
    <row r="1461" spans="1:13" x14ac:dyDescent="0.25">
      <c r="A1461" s="5" t="s">
        <v>68</v>
      </c>
      <c r="B1461" s="16">
        <v>50203090</v>
      </c>
      <c r="C1461" s="19">
        <v>73800</v>
      </c>
      <c r="D1461" s="19">
        <v>73800</v>
      </c>
      <c r="E1461" s="19">
        <v>73800</v>
      </c>
      <c r="F1461" s="19">
        <f t="shared" si="70"/>
        <v>0</v>
      </c>
      <c r="G1461" s="19">
        <f t="shared" si="71"/>
        <v>0</v>
      </c>
    </row>
    <row r="1462" spans="1:13" x14ac:dyDescent="0.25">
      <c r="A1462" s="5" t="s">
        <v>69</v>
      </c>
      <c r="B1462" s="16">
        <v>50203990</v>
      </c>
      <c r="C1462" s="19">
        <v>39700</v>
      </c>
      <c r="D1462" s="19">
        <v>39700</v>
      </c>
      <c r="E1462" s="19">
        <v>39700</v>
      </c>
      <c r="F1462" s="19">
        <f t="shared" si="70"/>
        <v>0</v>
      </c>
      <c r="G1462" s="19">
        <f t="shared" si="71"/>
        <v>0</v>
      </c>
    </row>
    <row r="1463" spans="1:13" x14ac:dyDescent="0.25">
      <c r="A1463" s="5" t="s">
        <v>70</v>
      </c>
      <c r="B1463" s="16">
        <v>50211990</v>
      </c>
      <c r="C1463" s="19">
        <v>35000</v>
      </c>
      <c r="D1463" s="19">
        <v>35000</v>
      </c>
      <c r="E1463" s="19">
        <v>35000</v>
      </c>
      <c r="F1463" s="19">
        <f t="shared" si="70"/>
        <v>0</v>
      </c>
      <c r="G1463" s="19">
        <f t="shared" si="71"/>
        <v>0</v>
      </c>
    </row>
    <row r="1464" spans="1:13" x14ac:dyDescent="0.25">
      <c r="A1464" s="5" t="s">
        <v>76</v>
      </c>
      <c r="B1464" s="16">
        <v>50299020</v>
      </c>
      <c r="C1464" s="19">
        <v>21795</v>
      </c>
      <c r="D1464" s="19">
        <v>21795</v>
      </c>
      <c r="E1464" s="19">
        <v>21795</v>
      </c>
      <c r="F1464" s="19">
        <f t="shared" si="70"/>
        <v>0</v>
      </c>
      <c r="G1464" s="19">
        <f t="shared" si="71"/>
        <v>0</v>
      </c>
    </row>
    <row r="1465" spans="1:13" x14ac:dyDescent="0.25">
      <c r="A1465" s="5" t="s">
        <v>72</v>
      </c>
      <c r="B1465" s="16">
        <v>50299030</v>
      </c>
      <c r="C1465" s="19">
        <v>140925</v>
      </c>
      <c r="D1465" s="19">
        <v>140925</v>
      </c>
      <c r="E1465" s="19">
        <v>140925</v>
      </c>
      <c r="F1465" s="19">
        <v>0</v>
      </c>
      <c r="G1465" s="19">
        <v>0</v>
      </c>
    </row>
    <row r="1466" spans="1:13" x14ac:dyDescent="0.25">
      <c r="A1466" s="5" t="s">
        <v>73</v>
      </c>
      <c r="B1466" s="16">
        <v>50299080</v>
      </c>
      <c r="C1466" s="19">
        <v>88400</v>
      </c>
      <c r="D1466" s="19">
        <v>88400</v>
      </c>
      <c r="E1466" s="19">
        <v>88400</v>
      </c>
      <c r="F1466" s="19">
        <f t="shared" si="70"/>
        <v>0</v>
      </c>
      <c r="G1466" s="19">
        <f t="shared" si="71"/>
        <v>0</v>
      </c>
    </row>
    <row r="1467" spans="1:13" x14ac:dyDescent="0.25">
      <c r="B1467" s="16"/>
    </row>
    <row r="1468" spans="1:13" s="17" customFormat="1" x14ac:dyDescent="0.25">
      <c r="A1468" s="17" t="s">
        <v>389</v>
      </c>
      <c r="B1468" s="15" t="s">
        <v>8</v>
      </c>
      <c r="C1468" s="20">
        <v>1000000</v>
      </c>
      <c r="D1468" s="20">
        <v>1000000</v>
      </c>
      <c r="E1468" s="20">
        <v>1000000</v>
      </c>
      <c r="F1468" s="20">
        <f t="shared" si="70"/>
        <v>0</v>
      </c>
      <c r="G1468" s="20">
        <f t="shared" si="71"/>
        <v>0</v>
      </c>
      <c r="I1468" s="22"/>
      <c r="J1468" s="22"/>
      <c r="K1468" s="22"/>
      <c r="L1468" s="22"/>
      <c r="M1468" s="22"/>
    </row>
    <row r="1469" spans="1:13" s="17" customFormat="1" x14ac:dyDescent="0.25">
      <c r="A1469" s="17" t="s">
        <v>390</v>
      </c>
      <c r="B1469" s="15" t="s">
        <v>8</v>
      </c>
      <c r="C1469" s="22"/>
      <c r="D1469" s="22"/>
      <c r="E1469" s="22"/>
      <c r="F1469" s="22"/>
      <c r="G1469" s="22"/>
      <c r="I1469" s="22"/>
      <c r="J1469" s="22"/>
      <c r="K1469" s="22"/>
      <c r="L1469" s="22"/>
      <c r="M1469" s="22"/>
    </row>
    <row r="1470" spans="1:13" x14ac:dyDescent="0.25">
      <c r="A1470" s="5" t="s">
        <v>73</v>
      </c>
      <c r="B1470" s="16">
        <v>50299080</v>
      </c>
      <c r="C1470" s="19">
        <v>1000000</v>
      </c>
      <c r="D1470" s="19">
        <v>1000000</v>
      </c>
      <c r="E1470" s="19">
        <v>1000000</v>
      </c>
      <c r="F1470" s="19">
        <f t="shared" si="70"/>
        <v>0</v>
      </c>
      <c r="G1470" s="19">
        <f t="shared" si="71"/>
        <v>0</v>
      </c>
    </row>
    <row r="1471" spans="1:13" x14ac:dyDescent="0.25">
      <c r="B1471" s="16"/>
    </row>
    <row r="1472" spans="1:13" s="17" customFormat="1" x14ac:dyDescent="0.25">
      <c r="A1472" s="17" t="s">
        <v>391</v>
      </c>
      <c r="B1472" s="15" t="s">
        <v>8</v>
      </c>
      <c r="C1472" s="20">
        <v>538706</v>
      </c>
      <c r="D1472" s="20">
        <v>538706</v>
      </c>
      <c r="E1472" s="20">
        <v>538706</v>
      </c>
      <c r="F1472" s="20">
        <f t="shared" si="70"/>
        <v>0</v>
      </c>
      <c r="G1472" s="20">
        <f t="shared" si="71"/>
        <v>0</v>
      </c>
      <c r="I1472" s="22"/>
      <c r="J1472" s="22"/>
      <c r="K1472" s="22"/>
      <c r="L1472" s="22"/>
      <c r="M1472" s="22"/>
    </row>
    <row r="1473" spans="1:13" x14ac:dyDescent="0.25">
      <c r="A1473" s="5" t="s">
        <v>65</v>
      </c>
      <c r="B1473" s="16">
        <v>50201010</v>
      </c>
      <c r="C1473" s="19">
        <v>27304</v>
      </c>
      <c r="D1473" s="19">
        <v>27304</v>
      </c>
      <c r="E1473" s="19">
        <v>27304</v>
      </c>
      <c r="F1473" s="19">
        <f t="shared" si="70"/>
        <v>0</v>
      </c>
      <c r="G1473" s="19">
        <f t="shared" si="71"/>
        <v>0</v>
      </c>
    </row>
    <row r="1474" spans="1:13" x14ac:dyDescent="0.25">
      <c r="A1474" s="5" t="s">
        <v>66</v>
      </c>
      <c r="B1474" s="16">
        <v>50202010</v>
      </c>
      <c r="C1474" s="19">
        <v>300000</v>
      </c>
      <c r="D1474" s="19">
        <v>300000</v>
      </c>
      <c r="E1474" s="19">
        <v>300000</v>
      </c>
      <c r="F1474" s="19">
        <f t="shared" si="70"/>
        <v>0</v>
      </c>
      <c r="G1474" s="19">
        <f t="shared" si="71"/>
        <v>0</v>
      </c>
    </row>
    <row r="1475" spans="1:13" x14ac:dyDescent="0.25">
      <c r="A1475" s="5" t="s">
        <v>69</v>
      </c>
      <c r="B1475" s="16">
        <v>50203990</v>
      </c>
      <c r="C1475" s="19">
        <v>29192</v>
      </c>
      <c r="D1475" s="19">
        <v>29192</v>
      </c>
      <c r="E1475" s="19">
        <v>29192</v>
      </c>
      <c r="F1475" s="19">
        <f t="shared" si="70"/>
        <v>0</v>
      </c>
      <c r="G1475" s="19">
        <f t="shared" si="71"/>
        <v>0</v>
      </c>
    </row>
    <row r="1476" spans="1:13" x14ac:dyDescent="0.25">
      <c r="A1476" s="5" t="s">
        <v>70</v>
      </c>
      <c r="B1476" s="16">
        <v>50211990</v>
      </c>
      <c r="C1476" s="19">
        <v>20000</v>
      </c>
      <c r="D1476" s="19">
        <v>20000</v>
      </c>
      <c r="E1476" s="19">
        <v>20000</v>
      </c>
      <c r="F1476" s="19">
        <f t="shared" si="70"/>
        <v>0</v>
      </c>
      <c r="G1476" s="19">
        <f t="shared" si="71"/>
        <v>0</v>
      </c>
    </row>
    <row r="1477" spans="1:13" x14ac:dyDescent="0.25">
      <c r="A1477" s="5" t="s">
        <v>76</v>
      </c>
      <c r="B1477" s="16">
        <v>50299020</v>
      </c>
      <c r="C1477" s="19">
        <v>8210</v>
      </c>
      <c r="D1477" s="19">
        <v>8210</v>
      </c>
      <c r="E1477" s="19">
        <v>8210</v>
      </c>
      <c r="F1477" s="19">
        <f t="shared" si="70"/>
        <v>0</v>
      </c>
      <c r="G1477" s="19">
        <f t="shared" si="71"/>
        <v>0</v>
      </c>
    </row>
    <row r="1478" spans="1:13" x14ac:dyDescent="0.25">
      <c r="A1478" s="5" t="s">
        <v>72</v>
      </c>
      <c r="B1478" s="16">
        <v>50299030</v>
      </c>
      <c r="C1478" s="19">
        <v>150000</v>
      </c>
      <c r="D1478" s="19">
        <v>150000</v>
      </c>
      <c r="E1478" s="19">
        <v>150000</v>
      </c>
      <c r="F1478" s="19">
        <f t="shared" si="70"/>
        <v>0</v>
      </c>
      <c r="G1478" s="19">
        <f t="shared" si="71"/>
        <v>0</v>
      </c>
    </row>
    <row r="1479" spans="1:13" x14ac:dyDescent="0.25">
      <c r="A1479" s="5" t="s">
        <v>392</v>
      </c>
      <c r="B1479" s="16">
        <v>50299060</v>
      </c>
      <c r="C1479" s="19">
        <v>4000</v>
      </c>
      <c r="D1479" s="19">
        <v>4000</v>
      </c>
      <c r="E1479" s="19">
        <v>4000</v>
      </c>
      <c r="F1479" s="19">
        <f t="shared" si="70"/>
        <v>0</v>
      </c>
      <c r="G1479" s="19">
        <f t="shared" si="71"/>
        <v>0</v>
      </c>
    </row>
    <row r="1480" spans="1:13" x14ac:dyDescent="0.25">
      <c r="B1480" s="16"/>
    </row>
    <row r="1481" spans="1:13" s="17" customFormat="1" x14ac:dyDescent="0.25">
      <c r="A1481" s="17" t="s">
        <v>393</v>
      </c>
      <c r="B1481" s="15" t="s">
        <v>8</v>
      </c>
      <c r="C1481" s="20">
        <v>398683.9</v>
      </c>
      <c r="D1481" s="20">
        <v>398683.9</v>
      </c>
      <c r="E1481" s="20">
        <v>398683.9</v>
      </c>
      <c r="F1481" s="20">
        <f t="shared" si="70"/>
        <v>0</v>
      </c>
      <c r="G1481" s="20">
        <f t="shared" si="71"/>
        <v>0</v>
      </c>
      <c r="I1481" s="22"/>
      <c r="J1481" s="22"/>
      <c r="K1481" s="22"/>
      <c r="L1481" s="22"/>
      <c r="M1481" s="22"/>
    </row>
    <row r="1482" spans="1:13" x14ac:dyDescent="0.25">
      <c r="A1482" s="5" t="s">
        <v>336</v>
      </c>
      <c r="B1482" s="16">
        <v>50201010</v>
      </c>
      <c r="C1482" s="19">
        <v>40400</v>
      </c>
      <c r="D1482" s="19">
        <v>40400</v>
      </c>
      <c r="E1482" s="19">
        <v>40400</v>
      </c>
      <c r="F1482" s="19">
        <f t="shared" si="70"/>
        <v>0</v>
      </c>
      <c r="G1482" s="19">
        <f t="shared" si="71"/>
        <v>0</v>
      </c>
    </row>
    <row r="1483" spans="1:13" x14ac:dyDescent="0.25">
      <c r="A1483" s="5" t="s">
        <v>66</v>
      </c>
      <c r="B1483" s="16">
        <v>50202010</v>
      </c>
      <c r="C1483" s="19">
        <v>49702.57</v>
      </c>
      <c r="D1483" s="19">
        <v>49702.57</v>
      </c>
      <c r="E1483" s="19">
        <v>49702.57</v>
      </c>
      <c r="F1483" s="19">
        <f t="shared" si="70"/>
        <v>0</v>
      </c>
      <c r="G1483" s="19">
        <f t="shared" si="71"/>
        <v>0</v>
      </c>
    </row>
    <row r="1484" spans="1:13" x14ac:dyDescent="0.25">
      <c r="A1484" s="5" t="s">
        <v>70</v>
      </c>
      <c r="B1484" s="16">
        <v>50211990</v>
      </c>
      <c r="C1484" s="19">
        <v>10000</v>
      </c>
      <c r="D1484" s="19">
        <v>10000</v>
      </c>
      <c r="E1484" s="19">
        <v>10000</v>
      </c>
      <c r="F1484" s="19">
        <f t="shared" si="70"/>
        <v>0</v>
      </c>
      <c r="G1484" s="19">
        <f t="shared" si="71"/>
        <v>0</v>
      </c>
    </row>
    <row r="1485" spans="1:13" x14ac:dyDescent="0.25">
      <c r="A1485" s="5" t="s">
        <v>80</v>
      </c>
      <c r="B1485" s="16">
        <v>50212990</v>
      </c>
      <c r="C1485" s="19">
        <v>83881.33</v>
      </c>
      <c r="D1485" s="19">
        <v>83881.33</v>
      </c>
      <c r="E1485" s="19">
        <v>83881.33</v>
      </c>
      <c r="F1485" s="19">
        <f t="shared" si="70"/>
        <v>0</v>
      </c>
      <c r="G1485" s="19">
        <f t="shared" si="71"/>
        <v>0</v>
      </c>
    </row>
    <row r="1486" spans="1:13" x14ac:dyDescent="0.25">
      <c r="A1486" s="5" t="s">
        <v>72</v>
      </c>
      <c r="B1486" s="16">
        <v>50299030</v>
      </c>
      <c r="C1486" s="19">
        <v>85000</v>
      </c>
      <c r="D1486" s="19">
        <v>85000</v>
      </c>
      <c r="E1486" s="19">
        <v>85000</v>
      </c>
      <c r="F1486" s="19">
        <f t="shared" si="70"/>
        <v>0</v>
      </c>
      <c r="G1486" s="19">
        <f t="shared" si="71"/>
        <v>0</v>
      </c>
    </row>
    <row r="1487" spans="1:13" x14ac:dyDescent="0.25">
      <c r="A1487" s="5" t="s">
        <v>73</v>
      </c>
      <c r="B1487" s="16">
        <v>50299080</v>
      </c>
      <c r="C1487" s="19">
        <v>129700</v>
      </c>
      <c r="D1487" s="19">
        <v>129700</v>
      </c>
      <c r="E1487" s="19">
        <v>129700</v>
      </c>
      <c r="F1487" s="19">
        <v>0</v>
      </c>
      <c r="G1487" s="19">
        <v>0</v>
      </c>
    </row>
    <row r="1488" spans="1:13" x14ac:dyDescent="0.25">
      <c r="B1488" s="16"/>
    </row>
    <row r="1489" spans="1:13" s="17" customFormat="1" x14ac:dyDescent="0.25">
      <c r="A1489" s="17" t="s">
        <v>394</v>
      </c>
      <c r="B1489" s="15" t="s">
        <v>8</v>
      </c>
      <c r="C1489" s="20">
        <v>802634.95</v>
      </c>
      <c r="D1489" s="20">
        <v>802634.95</v>
      </c>
      <c r="E1489" s="20">
        <v>802634.95</v>
      </c>
      <c r="F1489" s="20">
        <f t="shared" si="70"/>
        <v>0</v>
      </c>
      <c r="G1489" s="20">
        <f t="shared" si="71"/>
        <v>0</v>
      </c>
      <c r="I1489" s="22"/>
      <c r="J1489" s="22"/>
      <c r="K1489" s="22"/>
      <c r="L1489" s="22"/>
      <c r="M1489" s="22"/>
    </row>
    <row r="1490" spans="1:13" x14ac:dyDescent="0.25">
      <c r="A1490" s="5" t="s">
        <v>336</v>
      </c>
      <c r="B1490" s="16">
        <v>50201010</v>
      </c>
      <c r="C1490" s="19">
        <v>34960</v>
      </c>
      <c r="D1490" s="19">
        <v>34960</v>
      </c>
      <c r="E1490" s="19">
        <v>34960</v>
      </c>
      <c r="F1490" s="19">
        <f t="shared" si="70"/>
        <v>0</v>
      </c>
      <c r="G1490" s="19">
        <f t="shared" si="71"/>
        <v>0</v>
      </c>
    </row>
    <row r="1491" spans="1:13" x14ac:dyDescent="0.25">
      <c r="A1491" s="5" t="s">
        <v>66</v>
      </c>
      <c r="B1491" s="16">
        <v>50202010</v>
      </c>
      <c r="C1491" s="19">
        <v>144975</v>
      </c>
      <c r="D1491" s="19">
        <v>144975</v>
      </c>
      <c r="E1491" s="19">
        <v>144975</v>
      </c>
      <c r="F1491" s="19">
        <v>0</v>
      </c>
      <c r="G1491" s="19">
        <v>0</v>
      </c>
    </row>
    <row r="1492" spans="1:13" x14ac:dyDescent="0.25">
      <c r="A1492" s="5" t="s">
        <v>68</v>
      </c>
      <c r="B1492" s="16">
        <v>50203090</v>
      </c>
      <c r="C1492" s="19">
        <v>69999.820000000007</v>
      </c>
      <c r="D1492" s="19">
        <v>69999.820000000007</v>
      </c>
      <c r="E1492" s="19">
        <v>69999.820000000007</v>
      </c>
      <c r="F1492" s="19">
        <f t="shared" si="70"/>
        <v>0</v>
      </c>
      <c r="G1492" s="19">
        <f t="shared" si="71"/>
        <v>0</v>
      </c>
    </row>
    <row r="1493" spans="1:13" x14ac:dyDescent="0.25">
      <c r="A1493" s="5" t="s">
        <v>395</v>
      </c>
      <c r="B1493" s="16">
        <v>50203100</v>
      </c>
      <c r="C1493" s="19">
        <v>269526</v>
      </c>
      <c r="D1493" s="19">
        <v>269526</v>
      </c>
      <c r="E1493" s="19">
        <v>269526</v>
      </c>
      <c r="F1493" s="19">
        <f t="shared" si="70"/>
        <v>0</v>
      </c>
      <c r="G1493" s="19">
        <f t="shared" si="71"/>
        <v>0</v>
      </c>
    </row>
    <row r="1494" spans="1:13" x14ac:dyDescent="0.25">
      <c r="A1494" s="5" t="s">
        <v>79</v>
      </c>
      <c r="B1494" s="16">
        <v>50204020</v>
      </c>
      <c r="C1494" s="19">
        <v>87559.13</v>
      </c>
      <c r="D1494" s="19">
        <v>87559.13</v>
      </c>
      <c r="E1494" s="19">
        <v>87559.13</v>
      </c>
      <c r="F1494" s="19">
        <f t="shared" si="70"/>
        <v>0</v>
      </c>
      <c r="G1494" s="19">
        <f t="shared" si="71"/>
        <v>0</v>
      </c>
    </row>
    <row r="1495" spans="1:13" x14ac:dyDescent="0.25">
      <c r="A1495" s="5" t="s">
        <v>80</v>
      </c>
      <c r="B1495" s="16">
        <v>50212990</v>
      </c>
      <c r="C1495" s="19">
        <v>170115</v>
      </c>
      <c r="D1495" s="19">
        <v>170115</v>
      </c>
      <c r="E1495" s="19">
        <v>170115</v>
      </c>
      <c r="F1495" s="19">
        <f t="shared" si="70"/>
        <v>0</v>
      </c>
      <c r="G1495" s="19">
        <f t="shared" si="71"/>
        <v>0</v>
      </c>
    </row>
    <row r="1496" spans="1:13" x14ac:dyDescent="0.25">
      <c r="A1496" s="5" t="s">
        <v>72</v>
      </c>
      <c r="B1496" s="16">
        <v>50299030</v>
      </c>
      <c r="C1496" s="19">
        <v>25500</v>
      </c>
      <c r="D1496" s="19">
        <v>25500</v>
      </c>
      <c r="E1496" s="19">
        <v>25500</v>
      </c>
      <c r="F1496" s="19">
        <v>0</v>
      </c>
      <c r="G1496" s="19">
        <v>0</v>
      </c>
    </row>
    <row r="1497" spans="1:13" x14ac:dyDescent="0.25">
      <c r="B1497" s="16"/>
    </row>
    <row r="1498" spans="1:13" s="17" customFormat="1" x14ac:dyDescent="0.25">
      <c r="A1498" s="17" t="s">
        <v>396</v>
      </c>
      <c r="B1498" s="15" t="s">
        <v>8</v>
      </c>
      <c r="C1498" s="20">
        <v>1000000</v>
      </c>
      <c r="D1498" s="20">
        <v>1000000</v>
      </c>
      <c r="E1498" s="20">
        <v>1000000</v>
      </c>
      <c r="F1498" s="20">
        <f t="shared" si="70"/>
        <v>0</v>
      </c>
      <c r="G1498" s="20">
        <f t="shared" si="71"/>
        <v>0</v>
      </c>
      <c r="I1498" s="22"/>
      <c r="J1498" s="22"/>
      <c r="K1498" s="22"/>
      <c r="L1498" s="22"/>
      <c r="M1498" s="22"/>
    </row>
    <row r="1499" spans="1:13" x14ac:dyDescent="0.25">
      <c r="A1499" s="5" t="s">
        <v>397</v>
      </c>
      <c r="B1499" s="16">
        <v>50299080</v>
      </c>
      <c r="C1499" s="19">
        <v>200000</v>
      </c>
      <c r="D1499" s="19">
        <v>200000</v>
      </c>
      <c r="E1499" s="19">
        <v>200000</v>
      </c>
      <c r="F1499" s="19">
        <f t="shared" si="70"/>
        <v>0</v>
      </c>
      <c r="G1499" s="19">
        <f t="shared" si="71"/>
        <v>0</v>
      </c>
    </row>
    <row r="1500" spans="1:13" x14ac:dyDescent="0.25">
      <c r="A1500" s="5" t="s">
        <v>398</v>
      </c>
      <c r="B1500" s="16">
        <v>50299080</v>
      </c>
      <c r="C1500" s="19">
        <v>500000</v>
      </c>
      <c r="D1500" s="19">
        <v>500000</v>
      </c>
      <c r="E1500" s="19">
        <v>500000</v>
      </c>
      <c r="F1500" s="19">
        <f t="shared" si="70"/>
        <v>0</v>
      </c>
      <c r="G1500" s="19">
        <f t="shared" si="71"/>
        <v>0</v>
      </c>
    </row>
    <row r="1501" spans="1:13" x14ac:dyDescent="0.25">
      <c r="A1501" s="5" t="s">
        <v>399</v>
      </c>
      <c r="B1501" s="16">
        <v>50299080</v>
      </c>
      <c r="C1501" s="19">
        <v>300000</v>
      </c>
      <c r="D1501" s="19">
        <v>300000</v>
      </c>
      <c r="E1501" s="19">
        <v>300000</v>
      </c>
      <c r="F1501" s="19">
        <f t="shared" si="70"/>
        <v>0</v>
      </c>
      <c r="G1501" s="19">
        <f t="shared" si="71"/>
        <v>0</v>
      </c>
    </row>
    <row r="1502" spans="1:13" x14ac:dyDescent="0.25">
      <c r="B1502" s="16"/>
    </row>
    <row r="1503" spans="1:13" s="17" customFormat="1" x14ac:dyDescent="0.25">
      <c r="A1503" s="17" t="s">
        <v>400</v>
      </c>
      <c r="B1503" s="15" t="s">
        <v>8</v>
      </c>
      <c r="C1503" s="20">
        <v>1587374.11</v>
      </c>
      <c r="D1503" s="20">
        <v>1587374.11</v>
      </c>
      <c r="E1503" s="20">
        <v>1587374.11</v>
      </c>
      <c r="F1503" s="20">
        <f t="shared" si="70"/>
        <v>0</v>
      </c>
      <c r="G1503" s="20">
        <f t="shared" si="71"/>
        <v>0</v>
      </c>
      <c r="I1503" s="22"/>
      <c r="J1503" s="22"/>
      <c r="K1503" s="22"/>
      <c r="L1503" s="22"/>
      <c r="M1503" s="22"/>
    </row>
    <row r="1504" spans="1:13" s="17" customFormat="1" x14ac:dyDescent="0.25">
      <c r="A1504" s="17" t="s">
        <v>401</v>
      </c>
      <c r="B1504" s="15" t="s">
        <v>8</v>
      </c>
      <c r="C1504" s="22"/>
      <c r="D1504" s="22"/>
      <c r="E1504" s="22"/>
      <c r="F1504" s="22"/>
      <c r="G1504" s="22"/>
      <c r="I1504" s="22"/>
      <c r="J1504" s="22"/>
      <c r="K1504" s="22"/>
      <c r="L1504" s="22"/>
      <c r="M1504" s="22"/>
    </row>
    <row r="1505" spans="1:13" s="17" customFormat="1" x14ac:dyDescent="0.25">
      <c r="A1505" s="17" t="s">
        <v>402</v>
      </c>
      <c r="B1505" s="15" t="s">
        <v>8</v>
      </c>
      <c r="C1505" s="22"/>
      <c r="D1505" s="22"/>
      <c r="E1505" s="22"/>
      <c r="F1505" s="22"/>
      <c r="G1505" s="22"/>
      <c r="I1505" s="22"/>
      <c r="J1505" s="22"/>
      <c r="K1505" s="22"/>
      <c r="L1505" s="22"/>
      <c r="M1505" s="22"/>
    </row>
    <row r="1506" spans="1:13" x14ac:dyDescent="0.25">
      <c r="A1506" s="5" t="s">
        <v>68</v>
      </c>
      <c r="B1506" s="16">
        <v>50203090</v>
      </c>
      <c r="C1506" s="19">
        <v>152000</v>
      </c>
      <c r="D1506" s="19">
        <v>152000</v>
      </c>
      <c r="E1506" s="19">
        <v>152000</v>
      </c>
      <c r="F1506" s="19">
        <f t="shared" si="70"/>
        <v>0</v>
      </c>
      <c r="G1506" s="19">
        <f t="shared" si="71"/>
        <v>0</v>
      </c>
    </row>
    <row r="1507" spans="1:13" x14ac:dyDescent="0.25">
      <c r="A1507" s="5" t="s">
        <v>69</v>
      </c>
      <c r="B1507" s="16">
        <v>50203990</v>
      </c>
      <c r="C1507" s="19">
        <v>10000</v>
      </c>
      <c r="D1507" s="19">
        <v>10000</v>
      </c>
      <c r="E1507" s="19">
        <v>10000</v>
      </c>
      <c r="F1507" s="19">
        <f t="shared" ref="F1507:F1568" si="72">C1507-D1507</f>
        <v>0</v>
      </c>
      <c r="G1507" s="19">
        <f t="shared" ref="G1507:G1568" si="73">D1507-E1507</f>
        <v>0</v>
      </c>
    </row>
    <row r="1508" spans="1:13" x14ac:dyDescent="0.25">
      <c r="A1508" s="5" t="s">
        <v>79</v>
      </c>
      <c r="B1508" s="16">
        <v>50204020</v>
      </c>
      <c r="C1508" s="19">
        <v>220000</v>
      </c>
      <c r="D1508" s="19">
        <v>220000</v>
      </c>
      <c r="E1508" s="19">
        <v>220000</v>
      </c>
      <c r="F1508" s="19">
        <f t="shared" si="72"/>
        <v>0</v>
      </c>
      <c r="G1508" s="19">
        <f t="shared" si="73"/>
        <v>0</v>
      </c>
    </row>
    <row r="1509" spans="1:13" x14ac:dyDescent="0.25">
      <c r="A1509" s="5" t="s">
        <v>80</v>
      </c>
      <c r="B1509" s="16">
        <v>50212990</v>
      </c>
      <c r="C1509" s="19">
        <v>1049962.1099999999</v>
      </c>
      <c r="D1509" s="19">
        <v>1049962.1099999999</v>
      </c>
      <c r="E1509" s="19">
        <v>1049962.1099999999</v>
      </c>
      <c r="F1509" s="19">
        <v>0</v>
      </c>
      <c r="G1509" s="19">
        <v>0</v>
      </c>
    </row>
    <row r="1510" spans="1:13" x14ac:dyDescent="0.25">
      <c r="A1510" s="5" t="s">
        <v>216</v>
      </c>
      <c r="B1510" s="16">
        <v>50213040</v>
      </c>
      <c r="C1510" s="19">
        <v>15474</v>
      </c>
      <c r="D1510" s="19">
        <v>15474</v>
      </c>
      <c r="E1510" s="19">
        <v>15474</v>
      </c>
      <c r="F1510" s="19">
        <f t="shared" si="72"/>
        <v>0</v>
      </c>
      <c r="G1510" s="19">
        <f t="shared" si="73"/>
        <v>0</v>
      </c>
    </row>
    <row r="1511" spans="1:13" x14ac:dyDescent="0.25">
      <c r="A1511" s="5" t="s">
        <v>81</v>
      </c>
      <c r="B1511" s="16">
        <v>50213050</v>
      </c>
      <c r="C1511" s="19">
        <v>139938</v>
      </c>
      <c r="D1511" s="19">
        <v>139938</v>
      </c>
      <c r="E1511" s="19">
        <v>139938</v>
      </c>
      <c r="F1511" s="19">
        <f t="shared" si="72"/>
        <v>0</v>
      </c>
      <c r="G1511" s="19">
        <f t="shared" si="73"/>
        <v>0</v>
      </c>
    </row>
    <row r="1512" spans="1:13" x14ac:dyDescent="0.25">
      <c r="B1512" s="16"/>
    </row>
    <row r="1513" spans="1:13" s="17" customFormat="1" x14ac:dyDescent="0.25">
      <c r="A1513" s="17" t="s">
        <v>403</v>
      </c>
      <c r="B1513" s="15" t="s">
        <v>8</v>
      </c>
      <c r="C1513" s="20">
        <v>725690.37</v>
      </c>
      <c r="D1513" s="20">
        <v>725690.37</v>
      </c>
      <c r="E1513" s="20">
        <v>723843.57</v>
      </c>
      <c r="F1513" s="20">
        <f t="shared" si="72"/>
        <v>0</v>
      </c>
      <c r="G1513" s="20">
        <f t="shared" si="73"/>
        <v>1846.8000000000466</v>
      </c>
      <c r="I1513" s="22"/>
      <c r="J1513" s="22"/>
      <c r="K1513" s="22"/>
      <c r="L1513" s="22"/>
      <c r="M1513" s="22"/>
    </row>
    <row r="1514" spans="1:13" s="17" customFormat="1" x14ac:dyDescent="0.25">
      <c r="A1514" s="17" t="s">
        <v>404</v>
      </c>
      <c r="B1514" s="15" t="s">
        <v>8</v>
      </c>
      <c r="C1514" s="22"/>
      <c r="D1514" s="22"/>
      <c r="E1514" s="22"/>
      <c r="F1514" s="22"/>
      <c r="G1514" s="22"/>
      <c r="I1514" s="22"/>
      <c r="J1514" s="22"/>
      <c r="K1514" s="22"/>
      <c r="L1514" s="22"/>
      <c r="M1514" s="22"/>
    </row>
    <row r="1515" spans="1:13" x14ac:dyDescent="0.25">
      <c r="A1515" s="5" t="s">
        <v>665</v>
      </c>
      <c r="B1515" s="16">
        <v>50203100</v>
      </c>
      <c r="C1515" s="19">
        <v>414844</v>
      </c>
      <c r="D1515" s="19">
        <v>414844</v>
      </c>
      <c r="E1515" s="19">
        <v>414844</v>
      </c>
      <c r="F1515" s="19">
        <v>0</v>
      </c>
      <c r="G1515" s="19">
        <v>0</v>
      </c>
    </row>
    <row r="1516" spans="1:13" x14ac:dyDescent="0.25">
      <c r="A1516" s="5" t="s">
        <v>80</v>
      </c>
      <c r="B1516" s="16">
        <v>50212990</v>
      </c>
      <c r="C1516" s="19">
        <v>310846.37</v>
      </c>
      <c r="D1516" s="19">
        <v>310846.37</v>
      </c>
      <c r="E1516" s="19">
        <v>308999.57</v>
      </c>
      <c r="F1516" s="19">
        <f t="shared" si="72"/>
        <v>0</v>
      </c>
      <c r="G1516" s="19">
        <f t="shared" si="73"/>
        <v>1846.7999999999884</v>
      </c>
    </row>
    <row r="1517" spans="1:13" x14ac:dyDescent="0.25">
      <c r="B1517" s="16"/>
    </row>
    <row r="1518" spans="1:13" x14ac:dyDescent="0.25">
      <c r="A1518" s="17" t="s">
        <v>405</v>
      </c>
      <c r="B1518" s="15">
        <v>8721</v>
      </c>
      <c r="C1518" s="20">
        <v>12482762.039999999</v>
      </c>
      <c r="D1518" s="20">
        <v>12482762.039999999</v>
      </c>
      <c r="E1518" s="20">
        <v>12482762.039999999</v>
      </c>
      <c r="F1518" s="20">
        <f t="shared" si="72"/>
        <v>0</v>
      </c>
      <c r="G1518" s="20">
        <f t="shared" si="73"/>
        <v>0</v>
      </c>
    </row>
    <row r="1519" spans="1:13" s="17" customFormat="1" x14ac:dyDescent="0.25">
      <c r="A1519" s="17" t="s">
        <v>19</v>
      </c>
      <c r="B1519" s="15">
        <v>100</v>
      </c>
      <c r="C1519" s="21">
        <v>5919702.3600000003</v>
      </c>
      <c r="D1519" s="21">
        <v>5919702.3600000003</v>
      </c>
      <c r="E1519" s="21">
        <v>5919702.3600000003</v>
      </c>
      <c r="F1519" s="21">
        <f t="shared" si="72"/>
        <v>0</v>
      </c>
      <c r="G1519" s="21">
        <f t="shared" si="73"/>
        <v>0</v>
      </c>
      <c r="I1519" s="22"/>
      <c r="J1519" s="22"/>
      <c r="K1519" s="22"/>
      <c r="L1519" s="22"/>
      <c r="M1519" s="22"/>
    </row>
    <row r="1520" spans="1:13" x14ac:dyDescent="0.25">
      <c r="A1520" s="5" t="s">
        <v>20</v>
      </c>
      <c r="B1520" s="16">
        <v>50101010</v>
      </c>
      <c r="C1520" s="19">
        <v>4171580</v>
      </c>
      <c r="D1520" s="19">
        <v>4171580</v>
      </c>
      <c r="E1520" s="19">
        <v>4171580</v>
      </c>
      <c r="F1520" s="19">
        <f t="shared" si="72"/>
        <v>0</v>
      </c>
      <c r="G1520" s="19">
        <f t="shared" si="73"/>
        <v>0</v>
      </c>
    </row>
    <row r="1521" spans="1:13" x14ac:dyDescent="0.25">
      <c r="A1521" s="5" t="s">
        <v>22</v>
      </c>
      <c r="B1521" s="16">
        <v>50102010</v>
      </c>
      <c r="C1521" s="19">
        <v>190963.44</v>
      </c>
      <c r="D1521" s="19">
        <v>190963.44</v>
      </c>
      <c r="E1521" s="19">
        <v>190963.44</v>
      </c>
      <c r="F1521" s="19">
        <f t="shared" si="72"/>
        <v>0</v>
      </c>
      <c r="G1521" s="19">
        <f t="shared" si="73"/>
        <v>0</v>
      </c>
    </row>
    <row r="1522" spans="1:13" x14ac:dyDescent="0.25">
      <c r="A1522" s="5" t="s">
        <v>23</v>
      </c>
      <c r="B1522" s="16">
        <v>50102020</v>
      </c>
      <c r="C1522" s="19">
        <v>102000</v>
      </c>
      <c r="D1522" s="19">
        <v>102000</v>
      </c>
      <c r="E1522" s="19">
        <v>102000</v>
      </c>
      <c r="F1522" s="19">
        <f t="shared" si="72"/>
        <v>0</v>
      </c>
      <c r="G1522" s="19">
        <f t="shared" si="73"/>
        <v>0</v>
      </c>
    </row>
    <row r="1523" spans="1:13" x14ac:dyDescent="0.25">
      <c r="A1523" s="5" t="s">
        <v>24</v>
      </c>
      <c r="B1523" s="16">
        <v>50102040</v>
      </c>
      <c r="C1523" s="19">
        <v>48000</v>
      </c>
      <c r="D1523" s="19">
        <v>48000</v>
      </c>
      <c r="E1523" s="19">
        <v>48000</v>
      </c>
      <c r="F1523" s="19">
        <f t="shared" si="72"/>
        <v>0</v>
      </c>
      <c r="G1523" s="19">
        <f t="shared" si="73"/>
        <v>0</v>
      </c>
    </row>
    <row r="1524" spans="1:13" x14ac:dyDescent="0.25">
      <c r="A1524" s="5" t="s">
        <v>148</v>
      </c>
      <c r="B1524" s="16">
        <v>50102120</v>
      </c>
      <c r="C1524" s="19">
        <v>5000</v>
      </c>
      <c r="D1524" s="19">
        <v>5000</v>
      </c>
      <c r="E1524" s="19">
        <v>5000</v>
      </c>
      <c r="F1524" s="19">
        <f t="shared" si="72"/>
        <v>0</v>
      </c>
      <c r="G1524" s="19">
        <f t="shared" si="73"/>
        <v>0</v>
      </c>
    </row>
    <row r="1525" spans="1:13" x14ac:dyDescent="0.25">
      <c r="A1525" s="5" t="s">
        <v>26</v>
      </c>
      <c r="B1525" s="16">
        <v>50102140</v>
      </c>
      <c r="C1525" s="19">
        <v>760998</v>
      </c>
      <c r="D1525" s="19">
        <v>760998</v>
      </c>
      <c r="E1525" s="19">
        <v>760998</v>
      </c>
      <c r="F1525" s="19">
        <f t="shared" si="72"/>
        <v>0</v>
      </c>
      <c r="G1525" s="19">
        <f t="shared" si="73"/>
        <v>0</v>
      </c>
    </row>
    <row r="1526" spans="1:13" x14ac:dyDescent="0.25">
      <c r="A1526" s="5" t="s">
        <v>27</v>
      </c>
      <c r="B1526" s="16">
        <v>50102150</v>
      </c>
      <c r="C1526" s="19">
        <v>40000</v>
      </c>
      <c r="D1526" s="19">
        <v>40000</v>
      </c>
      <c r="E1526" s="19">
        <v>40000</v>
      </c>
      <c r="F1526" s="19">
        <f t="shared" si="72"/>
        <v>0</v>
      </c>
      <c r="G1526" s="19">
        <f t="shared" si="73"/>
        <v>0</v>
      </c>
    </row>
    <row r="1527" spans="1:13" x14ac:dyDescent="0.25">
      <c r="A1527" s="5" t="s">
        <v>28</v>
      </c>
      <c r="B1527" s="16">
        <v>50103010</v>
      </c>
      <c r="C1527" s="19">
        <v>500589.6</v>
      </c>
      <c r="D1527" s="19">
        <v>500589.6</v>
      </c>
      <c r="E1527" s="19">
        <v>500589.6</v>
      </c>
      <c r="F1527" s="19">
        <f t="shared" si="72"/>
        <v>0</v>
      </c>
      <c r="G1527" s="19">
        <f t="shared" si="73"/>
        <v>0</v>
      </c>
    </row>
    <row r="1528" spans="1:13" x14ac:dyDescent="0.25">
      <c r="A1528" s="5" t="s">
        <v>29</v>
      </c>
      <c r="B1528" s="16">
        <v>50103020</v>
      </c>
      <c r="C1528" s="19">
        <v>9600</v>
      </c>
      <c r="D1528" s="19">
        <v>9600</v>
      </c>
      <c r="E1528" s="19">
        <v>9600</v>
      </c>
      <c r="F1528" s="19">
        <f t="shared" si="72"/>
        <v>0</v>
      </c>
      <c r="G1528" s="19">
        <f t="shared" si="73"/>
        <v>0</v>
      </c>
    </row>
    <row r="1529" spans="1:13" x14ac:dyDescent="0.25">
      <c r="A1529" s="5" t="s">
        <v>30</v>
      </c>
      <c r="B1529" s="16">
        <v>50103030</v>
      </c>
      <c r="C1529" s="19">
        <v>41371.32</v>
      </c>
      <c r="D1529" s="19">
        <v>41371.32</v>
      </c>
      <c r="E1529" s="19">
        <v>41371.32</v>
      </c>
      <c r="F1529" s="19">
        <f t="shared" si="72"/>
        <v>0</v>
      </c>
      <c r="G1529" s="19">
        <f t="shared" si="73"/>
        <v>0</v>
      </c>
    </row>
    <row r="1530" spans="1:13" x14ac:dyDescent="0.25">
      <c r="A1530" s="5" t="s">
        <v>31</v>
      </c>
      <c r="B1530" s="16">
        <v>50103040</v>
      </c>
      <c r="C1530" s="19">
        <v>9600</v>
      </c>
      <c r="D1530" s="19">
        <v>9600</v>
      </c>
      <c r="E1530" s="19">
        <v>9600</v>
      </c>
      <c r="F1530" s="19">
        <f t="shared" si="72"/>
        <v>0</v>
      </c>
      <c r="G1530" s="19">
        <f t="shared" si="73"/>
        <v>0</v>
      </c>
    </row>
    <row r="1531" spans="1:13" x14ac:dyDescent="0.25">
      <c r="A1531" s="5" t="s">
        <v>32</v>
      </c>
      <c r="B1531" s="16">
        <v>50104990</v>
      </c>
      <c r="C1531" s="19">
        <v>40000</v>
      </c>
      <c r="D1531" s="19">
        <v>40000</v>
      </c>
      <c r="E1531" s="19">
        <v>40000</v>
      </c>
      <c r="F1531" s="19">
        <f t="shared" si="72"/>
        <v>0</v>
      </c>
      <c r="G1531" s="19">
        <f t="shared" si="73"/>
        <v>0</v>
      </c>
    </row>
    <row r="1532" spans="1:13" x14ac:dyDescent="0.25">
      <c r="B1532" s="16"/>
    </row>
    <row r="1533" spans="1:13" s="17" customFormat="1" x14ac:dyDescent="0.25">
      <c r="A1533" s="17" t="s">
        <v>33</v>
      </c>
      <c r="B1533" s="15">
        <v>200</v>
      </c>
      <c r="C1533" s="20">
        <v>6563059.6799999997</v>
      </c>
      <c r="D1533" s="20">
        <v>6563059.6799999997</v>
      </c>
      <c r="E1533" s="20">
        <v>6563059.6799999997</v>
      </c>
      <c r="F1533" s="20">
        <f t="shared" si="72"/>
        <v>0</v>
      </c>
      <c r="G1533" s="20">
        <f t="shared" si="73"/>
        <v>0</v>
      </c>
      <c r="I1533" s="22"/>
      <c r="J1533" s="22"/>
      <c r="K1533" s="22"/>
      <c r="L1533" s="22"/>
      <c r="M1533" s="22"/>
    </row>
    <row r="1534" spans="1:13" x14ac:dyDescent="0.25">
      <c r="A1534" s="5" t="s">
        <v>406</v>
      </c>
      <c r="B1534" s="16">
        <v>50203100</v>
      </c>
      <c r="C1534" s="19">
        <v>24640</v>
      </c>
      <c r="D1534" s="19">
        <v>24640</v>
      </c>
      <c r="E1534" s="19">
        <v>24640</v>
      </c>
      <c r="F1534" s="19">
        <f t="shared" si="72"/>
        <v>0</v>
      </c>
      <c r="G1534" s="19">
        <f t="shared" si="73"/>
        <v>0</v>
      </c>
    </row>
    <row r="1535" spans="1:13" x14ac:dyDescent="0.25">
      <c r="A1535" s="5" t="s">
        <v>39</v>
      </c>
      <c r="B1535" s="16">
        <v>50204010</v>
      </c>
      <c r="C1535" s="19">
        <v>10000</v>
      </c>
      <c r="D1535" s="19">
        <v>10000</v>
      </c>
      <c r="E1535" s="19">
        <v>10000</v>
      </c>
      <c r="F1535" s="19">
        <f t="shared" si="72"/>
        <v>0</v>
      </c>
      <c r="G1535" s="19">
        <f t="shared" si="73"/>
        <v>0</v>
      </c>
    </row>
    <row r="1536" spans="1:13" x14ac:dyDescent="0.25">
      <c r="A1536" s="5" t="s">
        <v>163</v>
      </c>
      <c r="B1536" s="16">
        <v>50204020</v>
      </c>
      <c r="C1536" s="19">
        <v>403137.09</v>
      </c>
      <c r="D1536" s="19">
        <v>403137.09</v>
      </c>
      <c r="E1536" s="19">
        <v>403137.09</v>
      </c>
      <c r="F1536" s="19">
        <f t="shared" si="72"/>
        <v>0</v>
      </c>
      <c r="G1536" s="19">
        <f t="shared" si="73"/>
        <v>0</v>
      </c>
    </row>
    <row r="1537" spans="1:13" x14ac:dyDescent="0.25">
      <c r="A1537" s="5" t="s">
        <v>41</v>
      </c>
      <c r="B1537" s="16">
        <v>50205020</v>
      </c>
      <c r="C1537" s="19">
        <v>42000</v>
      </c>
      <c r="D1537" s="19">
        <v>42000</v>
      </c>
      <c r="E1537" s="19">
        <v>42000</v>
      </c>
      <c r="F1537" s="19">
        <f t="shared" si="72"/>
        <v>0</v>
      </c>
      <c r="G1537" s="19">
        <f t="shared" si="73"/>
        <v>0</v>
      </c>
    </row>
    <row r="1538" spans="1:13" x14ac:dyDescent="0.25">
      <c r="A1538" s="5" t="s">
        <v>46</v>
      </c>
      <c r="B1538" s="16">
        <v>50213050</v>
      </c>
      <c r="C1538" s="19">
        <v>25500</v>
      </c>
      <c r="D1538" s="19">
        <v>25500</v>
      </c>
      <c r="E1538" s="19">
        <v>25500</v>
      </c>
      <c r="F1538" s="19">
        <f t="shared" si="72"/>
        <v>0</v>
      </c>
      <c r="G1538" s="19">
        <f t="shared" si="73"/>
        <v>0</v>
      </c>
    </row>
    <row r="1539" spans="1:13" x14ac:dyDescent="0.25">
      <c r="A1539" s="5" t="s">
        <v>53</v>
      </c>
      <c r="B1539" s="16">
        <v>50216020</v>
      </c>
      <c r="C1539" s="19">
        <v>4275</v>
      </c>
      <c r="D1539" s="19">
        <v>4275</v>
      </c>
      <c r="E1539" s="19">
        <v>4275</v>
      </c>
      <c r="F1539" s="19">
        <f t="shared" si="72"/>
        <v>0</v>
      </c>
      <c r="G1539" s="19">
        <f t="shared" si="73"/>
        <v>0</v>
      </c>
    </row>
    <row r="1540" spans="1:13" x14ac:dyDescent="0.25">
      <c r="A1540" s="5" t="s">
        <v>54</v>
      </c>
      <c r="B1540" s="16">
        <v>50299020</v>
      </c>
      <c r="C1540" s="19">
        <v>15187</v>
      </c>
      <c r="D1540" s="19">
        <v>15187</v>
      </c>
      <c r="E1540" s="19">
        <v>15187</v>
      </c>
      <c r="F1540" s="19">
        <f t="shared" si="72"/>
        <v>0</v>
      </c>
      <c r="G1540" s="19">
        <f t="shared" si="73"/>
        <v>0</v>
      </c>
    </row>
    <row r="1541" spans="1:13" x14ac:dyDescent="0.25">
      <c r="B1541" s="16"/>
    </row>
    <row r="1542" spans="1:13" s="17" customFormat="1" x14ac:dyDescent="0.25">
      <c r="A1542" s="17" t="s">
        <v>407</v>
      </c>
      <c r="B1542" s="15" t="s">
        <v>8</v>
      </c>
      <c r="C1542" s="20">
        <v>857530.89</v>
      </c>
      <c r="D1542" s="20">
        <v>857530.89</v>
      </c>
      <c r="E1542" s="20">
        <v>857530.89</v>
      </c>
      <c r="F1542" s="20">
        <f t="shared" si="72"/>
        <v>0</v>
      </c>
      <c r="G1542" s="20">
        <f t="shared" si="73"/>
        <v>0</v>
      </c>
      <c r="I1542" s="22"/>
      <c r="J1542" s="22"/>
      <c r="K1542" s="22"/>
      <c r="L1542" s="22"/>
      <c r="M1542" s="22"/>
    </row>
    <row r="1543" spans="1:13" x14ac:dyDescent="0.25">
      <c r="A1543" s="5" t="s">
        <v>336</v>
      </c>
      <c r="B1543" s="16">
        <v>50201010</v>
      </c>
      <c r="C1543" s="19">
        <v>60479</v>
      </c>
      <c r="D1543" s="19">
        <v>60479</v>
      </c>
      <c r="E1543" s="19">
        <v>60479</v>
      </c>
      <c r="F1543" s="19">
        <f t="shared" si="72"/>
        <v>0</v>
      </c>
      <c r="G1543" s="19">
        <f t="shared" si="73"/>
        <v>0</v>
      </c>
    </row>
    <row r="1544" spans="1:13" x14ac:dyDescent="0.25">
      <c r="A1544" s="5" t="s">
        <v>66</v>
      </c>
      <c r="B1544" s="16">
        <v>50202010</v>
      </c>
      <c r="C1544" s="19">
        <v>60700</v>
      </c>
      <c r="D1544" s="19">
        <v>60700</v>
      </c>
      <c r="E1544" s="19">
        <v>60700</v>
      </c>
      <c r="F1544" s="19">
        <f t="shared" si="72"/>
        <v>0</v>
      </c>
      <c r="G1544" s="19">
        <f t="shared" si="73"/>
        <v>0</v>
      </c>
    </row>
    <row r="1545" spans="1:13" x14ac:dyDescent="0.25">
      <c r="A1545" s="5" t="s">
        <v>67</v>
      </c>
      <c r="B1545" s="16">
        <v>50203010</v>
      </c>
      <c r="C1545" s="19">
        <v>5935</v>
      </c>
      <c r="D1545" s="19">
        <v>5935</v>
      </c>
      <c r="E1545" s="19">
        <v>5935</v>
      </c>
      <c r="F1545" s="19">
        <f t="shared" si="72"/>
        <v>0</v>
      </c>
      <c r="G1545" s="19">
        <f t="shared" si="73"/>
        <v>0</v>
      </c>
    </row>
    <row r="1546" spans="1:13" x14ac:dyDescent="0.25">
      <c r="A1546" s="5" t="s">
        <v>408</v>
      </c>
      <c r="B1546" s="16">
        <v>50203040</v>
      </c>
      <c r="C1546" s="19">
        <v>599277</v>
      </c>
      <c r="D1546" s="19">
        <v>599277</v>
      </c>
      <c r="E1546" s="19">
        <v>599277</v>
      </c>
      <c r="F1546" s="19">
        <f t="shared" si="72"/>
        <v>0</v>
      </c>
      <c r="G1546" s="19">
        <f t="shared" si="73"/>
        <v>0</v>
      </c>
    </row>
    <row r="1547" spans="1:13" x14ac:dyDescent="0.25">
      <c r="A1547" s="5" t="s">
        <v>68</v>
      </c>
      <c r="B1547" s="16">
        <v>50203090</v>
      </c>
      <c r="C1547" s="19">
        <v>53510.89</v>
      </c>
      <c r="D1547" s="19">
        <v>53510.89</v>
      </c>
      <c r="E1547" s="19">
        <v>53510.89</v>
      </c>
      <c r="F1547" s="19">
        <f t="shared" si="72"/>
        <v>0</v>
      </c>
      <c r="G1547" s="19">
        <f t="shared" si="73"/>
        <v>0</v>
      </c>
    </row>
    <row r="1548" spans="1:13" x14ac:dyDescent="0.25">
      <c r="A1548" s="5" t="s">
        <v>69</v>
      </c>
      <c r="B1548" s="16">
        <v>50203990</v>
      </c>
      <c r="C1548" s="19">
        <v>32454</v>
      </c>
      <c r="D1548" s="19">
        <v>32454</v>
      </c>
      <c r="E1548" s="19">
        <v>32454</v>
      </c>
      <c r="F1548" s="19">
        <f t="shared" si="72"/>
        <v>0</v>
      </c>
      <c r="G1548" s="19">
        <f t="shared" si="73"/>
        <v>0</v>
      </c>
    </row>
    <row r="1549" spans="1:13" x14ac:dyDescent="0.25">
      <c r="A1549" s="5" t="s">
        <v>72</v>
      </c>
      <c r="B1549" s="16">
        <v>50299030</v>
      </c>
      <c r="C1549" s="19">
        <v>45175</v>
      </c>
      <c r="D1549" s="19">
        <v>45175</v>
      </c>
      <c r="E1549" s="19">
        <v>45175</v>
      </c>
      <c r="F1549" s="19">
        <f t="shared" si="72"/>
        <v>0</v>
      </c>
      <c r="G1549" s="19">
        <f t="shared" si="73"/>
        <v>0</v>
      </c>
    </row>
    <row r="1550" spans="1:13" x14ac:dyDescent="0.25">
      <c r="B1550" s="16"/>
    </row>
    <row r="1551" spans="1:13" s="17" customFormat="1" x14ac:dyDescent="0.25">
      <c r="A1551" s="17" t="s">
        <v>409</v>
      </c>
      <c r="B1551" s="15" t="s">
        <v>8</v>
      </c>
      <c r="C1551" s="20">
        <v>860450.67</v>
      </c>
      <c r="D1551" s="20">
        <v>860450.67</v>
      </c>
      <c r="E1551" s="20">
        <v>860450.67</v>
      </c>
      <c r="F1551" s="20">
        <f t="shared" si="72"/>
        <v>0</v>
      </c>
      <c r="G1551" s="20">
        <f t="shared" si="73"/>
        <v>0</v>
      </c>
      <c r="I1551" s="22"/>
      <c r="J1551" s="22"/>
      <c r="K1551" s="22"/>
      <c r="L1551" s="22"/>
      <c r="M1551" s="22"/>
    </row>
    <row r="1552" spans="1:13" x14ac:dyDescent="0.25">
      <c r="A1552" s="5" t="s">
        <v>336</v>
      </c>
      <c r="B1552" s="16">
        <v>50201010</v>
      </c>
      <c r="C1552" s="19">
        <v>31882.42</v>
      </c>
      <c r="D1552" s="19">
        <v>31882.42</v>
      </c>
      <c r="E1552" s="19">
        <v>31882.42</v>
      </c>
      <c r="F1552" s="19">
        <f t="shared" si="72"/>
        <v>0</v>
      </c>
      <c r="G1552" s="19">
        <f t="shared" si="73"/>
        <v>0</v>
      </c>
    </row>
    <row r="1553" spans="1:13" x14ac:dyDescent="0.25">
      <c r="A1553" s="5" t="s">
        <v>66</v>
      </c>
      <c r="B1553" s="16">
        <v>50202010</v>
      </c>
      <c r="C1553" s="19">
        <v>144000</v>
      </c>
      <c r="D1553" s="19">
        <v>144000</v>
      </c>
      <c r="E1553" s="19">
        <v>144000</v>
      </c>
      <c r="F1553" s="19">
        <f t="shared" si="72"/>
        <v>0</v>
      </c>
      <c r="G1553" s="19">
        <f t="shared" si="73"/>
        <v>0</v>
      </c>
    </row>
    <row r="1554" spans="1:13" x14ac:dyDescent="0.25">
      <c r="A1554" s="5" t="s">
        <v>67</v>
      </c>
      <c r="B1554" s="16">
        <v>50203010</v>
      </c>
      <c r="C1554" s="19">
        <v>4500</v>
      </c>
      <c r="D1554" s="19">
        <v>4500</v>
      </c>
      <c r="E1554" s="19">
        <v>4500</v>
      </c>
      <c r="F1554" s="19">
        <f t="shared" si="72"/>
        <v>0</v>
      </c>
      <c r="G1554" s="19">
        <f t="shared" si="73"/>
        <v>0</v>
      </c>
    </row>
    <row r="1555" spans="1:13" x14ac:dyDescent="0.25">
      <c r="A1555" s="5" t="s">
        <v>408</v>
      </c>
      <c r="B1555" s="16">
        <v>50203040</v>
      </c>
      <c r="C1555" s="19">
        <v>608331.25</v>
      </c>
      <c r="D1555" s="19">
        <v>608331.25</v>
      </c>
      <c r="E1555" s="19">
        <v>608331.25</v>
      </c>
      <c r="F1555" s="19">
        <f t="shared" si="72"/>
        <v>0</v>
      </c>
      <c r="G1555" s="19">
        <f t="shared" si="73"/>
        <v>0</v>
      </c>
    </row>
    <row r="1556" spans="1:13" x14ac:dyDescent="0.25">
      <c r="A1556" s="5" t="s">
        <v>68</v>
      </c>
      <c r="B1556" s="16">
        <v>50203090</v>
      </c>
      <c r="C1556" s="19">
        <v>36000</v>
      </c>
      <c r="D1556" s="19">
        <v>36000</v>
      </c>
      <c r="E1556" s="19">
        <v>36000</v>
      </c>
      <c r="F1556" s="19">
        <f t="shared" si="72"/>
        <v>0</v>
      </c>
      <c r="G1556" s="19">
        <f t="shared" si="73"/>
        <v>0</v>
      </c>
    </row>
    <row r="1557" spans="1:13" x14ac:dyDescent="0.25">
      <c r="A1557" s="5" t="s">
        <v>69</v>
      </c>
      <c r="B1557" s="16">
        <v>50203990</v>
      </c>
      <c r="C1557" s="19">
        <v>10472</v>
      </c>
      <c r="D1557" s="19">
        <v>10472</v>
      </c>
      <c r="E1557" s="19">
        <v>10472</v>
      </c>
      <c r="F1557" s="19">
        <f t="shared" si="72"/>
        <v>0</v>
      </c>
      <c r="G1557" s="19">
        <f t="shared" si="73"/>
        <v>0</v>
      </c>
    </row>
    <row r="1558" spans="1:13" x14ac:dyDescent="0.25">
      <c r="A1558" s="5" t="s">
        <v>76</v>
      </c>
      <c r="B1558" s="16">
        <v>50299020</v>
      </c>
      <c r="C1558" s="19">
        <v>15490</v>
      </c>
      <c r="D1558" s="19">
        <v>15490</v>
      </c>
      <c r="E1558" s="19">
        <v>15490</v>
      </c>
      <c r="F1558" s="19">
        <f t="shared" si="72"/>
        <v>0</v>
      </c>
      <c r="G1558" s="19">
        <f t="shared" si="73"/>
        <v>0</v>
      </c>
    </row>
    <row r="1559" spans="1:13" x14ac:dyDescent="0.25">
      <c r="A1559" s="5" t="s">
        <v>72</v>
      </c>
      <c r="B1559" s="16">
        <v>50299030</v>
      </c>
      <c r="C1559" s="19">
        <v>9775</v>
      </c>
      <c r="D1559" s="19">
        <v>9775</v>
      </c>
      <c r="E1559" s="19">
        <v>9775</v>
      </c>
      <c r="F1559" s="19">
        <f t="shared" si="72"/>
        <v>0</v>
      </c>
      <c r="G1559" s="19">
        <f t="shared" si="73"/>
        <v>0</v>
      </c>
    </row>
    <row r="1560" spans="1:13" x14ac:dyDescent="0.25">
      <c r="B1560" s="16"/>
    </row>
    <row r="1561" spans="1:13" s="17" customFormat="1" x14ac:dyDescent="0.25">
      <c r="A1561" s="17" t="s">
        <v>410</v>
      </c>
      <c r="B1561" s="15" t="s">
        <v>8</v>
      </c>
      <c r="C1561" s="20">
        <v>495420</v>
      </c>
      <c r="D1561" s="20">
        <v>495420</v>
      </c>
      <c r="E1561" s="20">
        <v>495420</v>
      </c>
      <c r="F1561" s="20">
        <f t="shared" si="72"/>
        <v>0</v>
      </c>
      <c r="G1561" s="20">
        <f t="shared" si="73"/>
        <v>0</v>
      </c>
      <c r="I1561" s="22"/>
      <c r="J1561" s="22"/>
      <c r="K1561" s="22"/>
      <c r="L1561" s="22"/>
      <c r="M1561" s="22"/>
    </row>
    <row r="1562" spans="1:13" x14ac:dyDescent="0.25">
      <c r="A1562" s="5" t="s">
        <v>336</v>
      </c>
      <c r="B1562" s="16">
        <v>50201010</v>
      </c>
      <c r="C1562" s="19">
        <v>50000</v>
      </c>
      <c r="D1562" s="19">
        <v>50000</v>
      </c>
      <c r="E1562" s="19">
        <v>50000</v>
      </c>
      <c r="F1562" s="19">
        <f t="shared" si="72"/>
        <v>0</v>
      </c>
      <c r="G1562" s="19">
        <f t="shared" si="73"/>
        <v>0</v>
      </c>
    </row>
    <row r="1563" spans="1:13" x14ac:dyDescent="0.25">
      <c r="A1563" s="5" t="s">
        <v>66</v>
      </c>
      <c r="B1563" s="16">
        <v>50202010</v>
      </c>
      <c r="C1563" s="19">
        <v>57650</v>
      </c>
      <c r="D1563" s="19">
        <v>57650</v>
      </c>
      <c r="E1563" s="19">
        <v>57650</v>
      </c>
      <c r="F1563" s="19">
        <f t="shared" si="72"/>
        <v>0</v>
      </c>
      <c r="G1563" s="19">
        <f t="shared" si="73"/>
        <v>0</v>
      </c>
    </row>
    <row r="1564" spans="1:13" x14ac:dyDescent="0.25">
      <c r="A1564" s="5" t="s">
        <v>408</v>
      </c>
      <c r="B1564" s="16">
        <v>50203040</v>
      </c>
      <c r="C1564" s="19">
        <v>162870</v>
      </c>
      <c r="D1564" s="19">
        <v>162870</v>
      </c>
      <c r="E1564" s="19">
        <v>162870</v>
      </c>
      <c r="F1564" s="19">
        <f t="shared" si="72"/>
        <v>0</v>
      </c>
      <c r="G1564" s="19">
        <f t="shared" si="73"/>
        <v>0</v>
      </c>
    </row>
    <row r="1565" spans="1:13" x14ac:dyDescent="0.25">
      <c r="A1565" s="5" t="s">
        <v>69</v>
      </c>
      <c r="B1565" s="16">
        <v>50203990</v>
      </c>
      <c r="C1565" s="19">
        <v>139975</v>
      </c>
      <c r="D1565" s="19">
        <v>139975</v>
      </c>
      <c r="E1565" s="19">
        <v>139975</v>
      </c>
      <c r="F1565" s="19">
        <f t="shared" si="72"/>
        <v>0</v>
      </c>
      <c r="G1565" s="19">
        <f t="shared" si="73"/>
        <v>0</v>
      </c>
    </row>
    <row r="1566" spans="1:13" x14ac:dyDescent="0.25">
      <c r="A1566" s="5" t="s">
        <v>72</v>
      </c>
      <c r="B1566" s="16">
        <v>50299030</v>
      </c>
      <c r="C1566" s="19">
        <v>84925</v>
      </c>
      <c r="D1566" s="19">
        <v>84925</v>
      </c>
      <c r="E1566" s="19">
        <v>84925</v>
      </c>
      <c r="F1566" s="19">
        <f t="shared" si="72"/>
        <v>0</v>
      </c>
      <c r="G1566" s="19">
        <f t="shared" si="73"/>
        <v>0</v>
      </c>
    </row>
    <row r="1567" spans="1:13" x14ac:dyDescent="0.25">
      <c r="B1567" s="16"/>
    </row>
    <row r="1568" spans="1:13" s="17" customFormat="1" x14ac:dyDescent="0.25">
      <c r="A1568" s="17" t="s">
        <v>411</v>
      </c>
      <c r="B1568" s="15" t="s">
        <v>8</v>
      </c>
      <c r="C1568" s="20">
        <v>3075012.56</v>
      </c>
      <c r="D1568" s="20">
        <v>3075012.56</v>
      </c>
      <c r="E1568" s="20">
        <v>3075012.56</v>
      </c>
      <c r="F1568" s="20">
        <f t="shared" si="72"/>
        <v>0</v>
      </c>
      <c r="G1568" s="20">
        <f t="shared" si="73"/>
        <v>0</v>
      </c>
      <c r="I1568" s="22"/>
      <c r="J1568" s="22"/>
      <c r="K1568" s="22"/>
      <c r="L1568" s="22"/>
      <c r="M1568" s="22"/>
    </row>
    <row r="1569" spans="1:13" x14ac:dyDescent="0.25">
      <c r="A1569" s="5" t="s">
        <v>336</v>
      </c>
      <c r="B1569" s="16">
        <v>50201010</v>
      </c>
      <c r="C1569" s="19">
        <v>80028</v>
      </c>
      <c r="D1569" s="19">
        <v>80028</v>
      </c>
      <c r="E1569" s="19">
        <v>80028</v>
      </c>
      <c r="F1569" s="19">
        <f t="shared" ref="F1569:F1628" si="74">C1569-D1569</f>
        <v>0</v>
      </c>
      <c r="G1569" s="19">
        <f t="shared" ref="G1569:G1628" si="75">D1569-E1569</f>
        <v>0</v>
      </c>
    </row>
    <row r="1570" spans="1:13" x14ac:dyDescent="0.25">
      <c r="A1570" s="5" t="s">
        <v>66</v>
      </c>
      <c r="B1570" s="16">
        <v>50202010</v>
      </c>
      <c r="C1570" s="19">
        <v>8750</v>
      </c>
      <c r="D1570" s="19">
        <v>8750</v>
      </c>
      <c r="E1570" s="19">
        <v>8750</v>
      </c>
      <c r="F1570" s="19">
        <f t="shared" si="74"/>
        <v>0</v>
      </c>
      <c r="G1570" s="19">
        <f t="shared" si="75"/>
        <v>0</v>
      </c>
    </row>
    <row r="1571" spans="1:13" x14ac:dyDescent="0.25">
      <c r="A1571" s="5" t="s">
        <v>67</v>
      </c>
      <c r="B1571" s="16">
        <v>50203010</v>
      </c>
      <c r="C1571" s="19">
        <v>25775</v>
      </c>
      <c r="D1571" s="19">
        <v>25775</v>
      </c>
      <c r="E1571" s="19">
        <v>25775</v>
      </c>
      <c r="F1571" s="19">
        <f t="shared" si="74"/>
        <v>0</v>
      </c>
      <c r="G1571" s="19">
        <f t="shared" si="75"/>
        <v>0</v>
      </c>
    </row>
    <row r="1572" spans="1:13" x14ac:dyDescent="0.25">
      <c r="A1572" s="5" t="s">
        <v>408</v>
      </c>
      <c r="B1572" s="16">
        <v>50203040</v>
      </c>
      <c r="C1572" s="19">
        <v>1851625.25</v>
      </c>
      <c r="D1572" s="19">
        <v>1851625.25</v>
      </c>
      <c r="E1572" s="19">
        <v>1851625.25</v>
      </c>
      <c r="F1572" s="19">
        <f t="shared" si="74"/>
        <v>0</v>
      </c>
      <c r="G1572" s="19">
        <f t="shared" si="75"/>
        <v>0</v>
      </c>
    </row>
    <row r="1573" spans="1:13" x14ac:dyDescent="0.25">
      <c r="A1573" s="5" t="s">
        <v>68</v>
      </c>
      <c r="B1573" s="16">
        <v>50203090</v>
      </c>
      <c r="C1573" s="19">
        <v>460000</v>
      </c>
      <c r="D1573" s="19">
        <v>460000</v>
      </c>
      <c r="E1573" s="19">
        <v>460000</v>
      </c>
      <c r="F1573" s="19">
        <f t="shared" si="74"/>
        <v>0</v>
      </c>
      <c r="G1573" s="19">
        <f t="shared" si="75"/>
        <v>0</v>
      </c>
    </row>
    <row r="1574" spans="1:13" x14ac:dyDescent="0.25">
      <c r="A1574" s="5" t="s">
        <v>395</v>
      </c>
      <c r="B1574" s="16">
        <v>50203100</v>
      </c>
      <c r="C1574" s="19">
        <v>49640</v>
      </c>
      <c r="D1574" s="19">
        <v>49640</v>
      </c>
      <c r="E1574" s="19">
        <v>49640</v>
      </c>
      <c r="F1574" s="19">
        <f t="shared" si="74"/>
        <v>0</v>
      </c>
      <c r="G1574" s="19">
        <f t="shared" si="75"/>
        <v>0</v>
      </c>
    </row>
    <row r="1575" spans="1:13" x14ac:dyDescent="0.25">
      <c r="A1575" s="5" t="s">
        <v>69</v>
      </c>
      <c r="B1575" s="16">
        <v>50203990</v>
      </c>
      <c r="C1575" s="19">
        <v>50000</v>
      </c>
      <c r="D1575" s="19">
        <v>50000</v>
      </c>
      <c r="E1575" s="19">
        <v>50000</v>
      </c>
      <c r="F1575" s="19">
        <f t="shared" si="74"/>
        <v>0</v>
      </c>
      <c r="G1575" s="19">
        <f t="shared" si="75"/>
        <v>0</v>
      </c>
    </row>
    <row r="1576" spans="1:13" x14ac:dyDescent="0.25">
      <c r="A1576" s="5" t="s">
        <v>79</v>
      </c>
      <c r="B1576" s="16">
        <v>50204020</v>
      </c>
      <c r="C1576" s="19">
        <v>400000</v>
      </c>
      <c r="D1576" s="19">
        <v>400000</v>
      </c>
      <c r="E1576" s="19">
        <v>400000</v>
      </c>
      <c r="F1576" s="19">
        <f t="shared" si="74"/>
        <v>0</v>
      </c>
      <c r="G1576" s="19">
        <f t="shared" si="75"/>
        <v>0</v>
      </c>
    </row>
    <row r="1577" spans="1:13" x14ac:dyDescent="0.25">
      <c r="A1577" s="5" t="s">
        <v>80</v>
      </c>
      <c r="B1577" s="16">
        <v>50212990</v>
      </c>
      <c r="C1577" s="19">
        <v>140694.31</v>
      </c>
      <c r="D1577" s="19">
        <v>140694.31</v>
      </c>
      <c r="E1577" s="19">
        <v>140694.31</v>
      </c>
      <c r="F1577" s="19">
        <f t="shared" si="74"/>
        <v>0</v>
      </c>
      <c r="G1577" s="19">
        <f t="shared" si="75"/>
        <v>0</v>
      </c>
    </row>
    <row r="1578" spans="1:13" x14ac:dyDescent="0.25">
      <c r="A1578" s="5" t="s">
        <v>72</v>
      </c>
      <c r="B1578" s="16">
        <v>50299030</v>
      </c>
      <c r="C1578" s="19">
        <v>8500</v>
      </c>
      <c r="D1578" s="19">
        <v>8500</v>
      </c>
      <c r="E1578" s="19">
        <v>8500</v>
      </c>
      <c r="F1578" s="19">
        <f t="shared" si="74"/>
        <v>0</v>
      </c>
      <c r="G1578" s="19">
        <f t="shared" si="75"/>
        <v>0</v>
      </c>
    </row>
    <row r="1579" spans="1:13" x14ac:dyDescent="0.25">
      <c r="B1579" s="16"/>
    </row>
    <row r="1580" spans="1:13" s="17" customFormat="1" x14ac:dyDescent="0.25">
      <c r="A1580" s="17" t="s">
        <v>412</v>
      </c>
      <c r="B1580" s="15" t="s">
        <v>8</v>
      </c>
      <c r="C1580" s="20">
        <v>749906.47</v>
      </c>
      <c r="D1580" s="20">
        <v>749906.47</v>
      </c>
      <c r="E1580" s="20">
        <v>749906.47</v>
      </c>
      <c r="F1580" s="20">
        <f t="shared" si="74"/>
        <v>0</v>
      </c>
      <c r="G1580" s="20">
        <f t="shared" si="75"/>
        <v>0</v>
      </c>
      <c r="I1580" s="22"/>
      <c r="J1580" s="22"/>
      <c r="K1580" s="22"/>
      <c r="L1580" s="22"/>
      <c r="M1580" s="22"/>
    </row>
    <row r="1581" spans="1:13" x14ac:dyDescent="0.25">
      <c r="A1581" s="5" t="s">
        <v>336</v>
      </c>
      <c r="B1581" s="16">
        <v>50201010</v>
      </c>
      <c r="C1581" s="19">
        <v>60000</v>
      </c>
      <c r="D1581" s="19">
        <v>60000</v>
      </c>
      <c r="E1581" s="19">
        <v>60000</v>
      </c>
      <c r="F1581" s="19">
        <f t="shared" si="74"/>
        <v>0</v>
      </c>
      <c r="G1581" s="19">
        <f t="shared" si="75"/>
        <v>0</v>
      </c>
    </row>
    <row r="1582" spans="1:13" x14ac:dyDescent="0.25">
      <c r="A1582" s="5" t="s">
        <v>67</v>
      </c>
      <c r="B1582" s="16">
        <v>50203010</v>
      </c>
      <c r="C1582" s="19">
        <v>14140</v>
      </c>
      <c r="D1582" s="19">
        <v>14140</v>
      </c>
      <c r="E1582" s="19">
        <v>14140</v>
      </c>
      <c r="F1582" s="19">
        <f t="shared" si="74"/>
        <v>0</v>
      </c>
      <c r="G1582" s="19">
        <f t="shared" si="75"/>
        <v>0</v>
      </c>
    </row>
    <row r="1583" spans="1:13" x14ac:dyDescent="0.25">
      <c r="A1583" s="5" t="s">
        <v>408</v>
      </c>
      <c r="B1583" s="16">
        <v>50203040</v>
      </c>
      <c r="C1583" s="19">
        <v>108977.5</v>
      </c>
      <c r="D1583" s="19">
        <v>108977.5</v>
      </c>
      <c r="E1583" s="19">
        <v>108977.5</v>
      </c>
      <c r="F1583" s="19">
        <f t="shared" si="74"/>
        <v>0</v>
      </c>
      <c r="G1583" s="19">
        <f t="shared" si="75"/>
        <v>0</v>
      </c>
    </row>
    <row r="1584" spans="1:13" x14ac:dyDescent="0.25">
      <c r="A1584" s="5" t="s">
        <v>68</v>
      </c>
      <c r="B1584" s="16">
        <v>50203090</v>
      </c>
      <c r="C1584" s="19">
        <v>132688.97</v>
      </c>
      <c r="D1584" s="19">
        <v>132688.97</v>
      </c>
      <c r="E1584" s="19">
        <v>132688.97</v>
      </c>
      <c r="F1584" s="19">
        <f t="shared" si="74"/>
        <v>0</v>
      </c>
      <c r="G1584" s="19">
        <f t="shared" si="75"/>
        <v>0</v>
      </c>
    </row>
    <row r="1585" spans="1:13" x14ac:dyDescent="0.25">
      <c r="A1585" s="5" t="s">
        <v>69</v>
      </c>
      <c r="B1585" s="16">
        <v>50203990</v>
      </c>
      <c r="C1585" s="19">
        <v>20100</v>
      </c>
      <c r="D1585" s="19">
        <v>20100</v>
      </c>
      <c r="E1585" s="19">
        <v>20100</v>
      </c>
      <c r="F1585" s="19">
        <f t="shared" si="74"/>
        <v>0</v>
      </c>
      <c r="G1585" s="19">
        <f t="shared" si="75"/>
        <v>0</v>
      </c>
    </row>
    <row r="1586" spans="1:13" x14ac:dyDescent="0.25">
      <c r="A1586" s="5" t="s">
        <v>72</v>
      </c>
      <c r="B1586" s="16">
        <v>50299030</v>
      </c>
      <c r="C1586" s="19">
        <v>12750</v>
      </c>
      <c r="D1586" s="19">
        <v>12750</v>
      </c>
      <c r="E1586" s="19">
        <v>12750</v>
      </c>
      <c r="F1586" s="19">
        <f t="shared" si="74"/>
        <v>0</v>
      </c>
      <c r="G1586" s="19">
        <f t="shared" si="75"/>
        <v>0</v>
      </c>
    </row>
    <row r="1587" spans="1:13" x14ac:dyDescent="0.25">
      <c r="A1587" s="5" t="s">
        <v>73</v>
      </c>
      <c r="B1587" s="16">
        <v>50299080</v>
      </c>
      <c r="C1587" s="19">
        <v>401250</v>
      </c>
      <c r="D1587" s="19">
        <v>401250</v>
      </c>
      <c r="E1587" s="19">
        <v>401250</v>
      </c>
      <c r="F1587" s="19">
        <f t="shared" si="74"/>
        <v>0</v>
      </c>
      <c r="G1587" s="19">
        <f t="shared" si="75"/>
        <v>0</v>
      </c>
    </row>
    <row r="1588" spans="1:13" x14ac:dyDescent="0.25">
      <c r="B1588" s="16"/>
    </row>
    <row r="1589" spans="1:13" x14ac:dyDescent="0.25">
      <c r="B1589" s="16"/>
    </row>
    <row r="1590" spans="1:13" x14ac:dyDescent="0.25">
      <c r="B1590" s="16"/>
    </row>
    <row r="1591" spans="1:13" x14ac:dyDescent="0.25">
      <c r="A1591" s="17" t="s">
        <v>413</v>
      </c>
      <c r="B1591" s="15">
        <v>8731</v>
      </c>
      <c r="C1591" s="20">
        <v>8538046.5199999996</v>
      </c>
      <c r="D1591" s="20">
        <v>8538046.5199999996</v>
      </c>
      <c r="E1591" s="20">
        <v>8536846.5199999996</v>
      </c>
      <c r="F1591" s="20">
        <f t="shared" si="74"/>
        <v>0</v>
      </c>
      <c r="G1591" s="20">
        <f t="shared" si="75"/>
        <v>1200</v>
      </c>
    </row>
    <row r="1592" spans="1:13" s="17" customFormat="1" x14ac:dyDescent="0.25">
      <c r="A1592" s="17" t="s">
        <v>19</v>
      </c>
      <c r="B1592" s="15">
        <v>100</v>
      </c>
      <c r="C1592" s="21">
        <v>7124529.8600000003</v>
      </c>
      <c r="D1592" s="21">
        <v>7124529.8600000003</v>
      </c>
      <c r="E1592" s="21">
        <v>7124529.8600000003</v>
      </c>
      <c r="F1592" s="21">
        <f t="shared" si="74"/>
        <v>0</v>
      </c>
      <c r="G1592" s="21">
        <f t="shared" si="75"/>
        <v>0</v>
      </c>
      <c r="I1592" s="22"/>
      <c r="J1592" s="22"/>
      <c r="K1592" s="22"/>
      <c r="L1592" s="22"/>
      <c r="M1592" s="22"/>
    </row>
    <row r="1593" spans="1:13" x14ac:dyDescent="0.25">
      <c r="A1593" s="5" t="s">
        <v>20</v>
      </c>
      <c r="B1593" s="16">
        <v>50101010</v>
      </c>
      <c r="C1593" s="19">
        <v>5058053.5</v>
      </c>
      <c r="D1593" s="19">
        <v>5058053.5</v>
      </c>
      <c r="E1593" s="19">
        <v>5058053.5</v>
      </c>
      <c r="F1593" s="19">
        <f t="shared" si="74"/>
        <v>0</v>
      </c>
      <c r="G1593" s="19">
        <f t="shared" si="75"/>
        <v>0</v>
      </c>
    </row>
    <row r="1594" spans="1:13" x14ac:dyDescent="0.25">
      <c r="A1594" s="5" t="s">
        <v>22</v>
      </c>
      <c r="B1594" s="16">
        <v>50102010</v>
      </c>
      <c r="C1594" s="19">
        <v>240000</v>
      </c>
      <c r="D1594" s="19">
        <v>240000</v>
      </c>
      <c r="E1594" s="19">
        <v>240000</v>
      </c>
      <c r="F1594" s="19">
        <f t="shared" si="74"/>
        <v>0</v>
      </c>
      <c r="G1594" s="19">
        <f t="shared" si="75"/>
        <v>0</v>
      </c>
    </row>
    <row r="1595" spans="1:13" x14ac:dyDescent="0.25">
      <c r="A1595" s="5" t="s">
        <v>23</v>
      </c>
      <c r="B1595" s="16">
        <v>50102020</v>
      </c>
      <c r="C1595" s="19">
        <v>99875</v>
      </c>
      <c r="D1595" s="19">
        <v>99875</v>
      </c>
      <c r="E1595" s="19">
        <v>99875</v>
      </c>
      <c r="F1595" s="19">
        <f t="shared" si="74"/>
        <v>0</v>
      </c>
      <c r="G1595" s="19">
        <f t="shared" si="75"/>
        <v>0</v>
      </c>
    </row>
    <row r="1596" spans="1:13" x14ac:dyDescent="0.25">
      <c r="A1596" s="5" t="s">
        <v>24</v>
      </c>
      <c r="B1596" s="16">
        <v>50102040</v>
      </c>
      <c r="C1596" s="19">
        <v>60000</v>
      </c>
      <c r="D1596" s="19">
        <v>60000</v>
      </c>
      <c r="E1596" s="19">
        <v>60000</v>
      </c>
      <c r="F1596" s="19">
        <f t="shared" si="74"/>
        <v>0</v>
      </c>
      <c r="G1596" s="19">
        <f t="shared" si="75"/>
        <v>0</v>
      </c>
    </row>
    <row r="1597" spans="1:13" x14ac:dyDescent="0.25">
      <c r="A1597" s="5" t="s">
        <v>148</v>
      </c>
      <c r="B1597" s="16">
        <v>50102120</v>
      </c>
      <c r="C1597" s="19">
        <v>20000</v>
      </c>
      <c r="D1597" s="19">
        <v>20000</v>
      </c>
      <c r="E1597" s="19">
        <v>20000</v>
      </c>
      <c r="F1597" s="19">
        <f t="shared" si="74"/>
        <v>0</v>
      </c>
      <c r="G1597" s="19">
        <f t="shared" si="75"/>
        <v>0</v>
      </c>
    </row>
    <row r="1598" spans="1:13" x14ac:dyDescent="0.25">
      <c r="A1598" s="5" t="s">
        <v>26</v>
      </c>
      <c r="B1598" s="16">
        <v>50102140</v>
      </c>
      <c r="C1598" s="19">
        <v>870428.2</v>
      </c>
      <c r="D1598" s="19">
        <v>870428.2</v>
      </c>
      <c r="E1598" s="19">
        <v>870428.2</v>
      </c>
      <c r="F1598" s="19">
        <f t="shared" si="74"/>
        <v>0</v>
      </c>
      <c r="G1598" s="19">
        <f t="shared" si="75"/>
        <v>0</v>
      </c>
    </row>
    <row r="1599" spans="1:13" x14ac:dyDescent="0.25">
      <c r="A1599" s="5" t="s">
        <v>27</v>
      </c>
      <c r="B1599" s="16">
        <v>50102150</v>
      </c>
      <c r="C1599" s="19">
        <v>51000</v>
      </c>
      <c r="D1599" s="19">
        <v>51000</v>
      </c>
      <c r="E1599" s="19">
        <v>51000</v>
      </c>
      <c r="F1599" s="19">
        <f t="shared" si="74"/>
        <v>0</v>
      </c>
      <c r="G1599" s="19">
        <f t="shared" si="75"/>
        <v>0</v>
      </c>
    </row>
    <row r="1600" spans="1:13" x14ac:dyDescent="0.25">
      <c r="A1600" s="5" t="s">
        <v>28</v>
      </c>
      <c r="B1600" s="16">
        <v>50103010</v>
      </c>
      <c r="C1600" s="19">
        <v>606966.42000000004</v>
      </c>
      <c r="D1600" s="19">
        <v>606966.42000000004</v>
      </c>
      <c r="E1600" s="19">
        <v>606966.42000000004</v>
      </c>
      <c r="F1600" s="19">
        <f t="shared" si="74"/>
        <v>0</v>
      </c>
      <c r="G1600" s="19">
        <f t="shared" si="75"/>
        <v>0</v>
      </c>
    </row>
    <row r="1601" spans="1:13" x14ac:dyDescent="0.25">
      <c r="A1601" s="5" t="s">
        <v>29</v>
      </c>
      <c r="B1601" s="16">
        <v>50103020</v>
      </c>
      <c r="C1601" s="19">
        <v>12000</v>
      </c>
      <c r="D1601" s="19">
        <v>12000</v>
      </c>
      <c r="E1601" s="19">
        <v>12000</v>
      </c>
      <c r="F1601" s="19">
        <f t="shared" si="74"/>
        <v>0</v>
      </c>
      <c r="G1601" s="19">
        <f t="shared" si="75"/>
        <v>0</v>
      </c>
    </row>
    <row r="1602" spans="1:13" x14ac:dyDescent="0.25">
      <c r="A1602" s="5" t="s">
        <v>30</v>
      </c>
      <c r="B1602" s="16">
        <v>50103030</v>
      </c>
      <c r="C1602" s="19">
        <v>49206.74</v>
      </c>
      <c r="D1602" s="19">
        <v>49206.74</v>
      </c>
      <c r="E1602" s="19">
        <v>49206.74</v>
      </c>
      <c r="F1602" s="19">
        <f t="shared" si="74"/>
        <v>0</v>
      </c>
      <c r="G1602" s="19">
        <f t="shared" si="75"/>
        <v>0</v>
      </c>
    </row>
    <row r="1603" spans="1:13" x14ac:dyDescent="0.25">
      <c r="A1603" s="5" t="s">
        <v>31</v>
      </c>
      <c r="B1603" s="16">
        <v>50103040</v>
      </c>
      <c r="C1603" s="19">
        <v>12000</v>
      </c>
      <c r="D1603" s="19">
        <v>12000</v>
      </c>
      <c r="E1603" s="19">
        <v>12000</v>
      </c>
      <c r="F1603" s="19">
        <f t="shared" si="74"/>
        <v>0</v>
      </c>
      <c r="G1603" s="19">
        <f t="shared" si="75"/>
        <v>0</v>
      </c>
    </row>
    <row r="1604" spans="1:13" x14ac:dyDescent="0.25">
      <c r="A1604" s="5" t="s">
        <v>32</v>
      </c>
      <c r="B1604" s="16">
        <v>50104990</v>
      </c>
      <c r="C1604" s="19">
        <v>45000</v>
      </c>
      <c r="D1604" s="19">
        <v>45000</v>
      </c>
      <c r="E1604" s="19">
        <v>45000</v>
      </c>
      <c r="F1604" s="19">
        <f t="shared" si="74"/>
        <v>0</v>
      </c>
      <c r="G1604" s="19">
        <f t="shared" si="75"/>
        <v>0</v>
      </c>
    </row>
    <row r="1605" spans="1:13" x14ac:dyDescent="0.25">
      <c r="B1605" s="16"/>
    </row>
    <row r="1606" spans="1:13" s="17" customFormat="1" x14ac:dyDescent="0.25">
      <c r="A1606" s="17" t="s">
        <v>33</v>
      </c>
      <c r="B1606" s="15">
        <v>200</v>
      </c>
      <c r="C1606" s="20">
        <v>1413516.66</v>
      </c>
      <c r="D1606" s="20">
        <v>1413516.66</v>
      </c>
      <c r="E1606" s="20">
        <v>1412316.66</v>
      </c>
      <c r="F1606" s="20">
        <f t="shared" si="74"/>
        <v>0</v>
      </c>
      <c r="G1606" s="20">
        <f t="shared" si="75"/>
        <v>1200</v>
      </c>
      <c r="I1606" s="22"/>
      <c r="J1606" s="22"/>
      <c r="K1606" s="22"/>
      <c r="L1606" s="22"/>
      <c r="M1606" s="22"/>
    </row>
    <row r="1607" spans="1:13" x14ac:dyDescent="0.25">
      <c r="A1607" s="5" t="s">
        <v>39</v>
      </c>
      <c r="B1607" s="16">
        <v>50204010</v>
      </c>
      <c r="C1607" s="19">
        <v>12000</v>
      </c>
      <c r="D1607" s="19">
        <v>12000</v>
      </c>
      <c r="E1607" s="19">
        <v>12000</v>
      </c>
      <c r="F1607" s="19">
        <f t="shared" si="74"/>
        <v>0</v>
      </c>
      <c r="G1607" s="19">
        <f t="shared" si="75"/>
        <v>0</v>
      </c>
    </row>
    <row r="1608" spans="1:13" x14ac:dyDescent="0.25">
      <c r="A1608" s="5" t="s">
        <v>41</v>
      </c>
      <c r="B1608" s="16">
        <v>50205020</v>
      </c>
      <c r="C1608" s="19">
        <v>42000</v>
      </c>
      <c r="D1608" s="19">
        <v>42000</v>
      </c>
      <c r="E1608" s="19">
        <v>42000</v>
      </c>
      <c r="F1608" s="19">
        <f t="shared" si="74"/>
        <v>0</v>
      </c>
      <c r="G1608" s="19">
        <f t="shared" si="75"/>
        <v>0</v>
      </c>
    </row>
    <row r="1609" spans="1:13" x14ac:dyDescent="0.25">
      <c r="A1609" s="5" t="s">
        <v>54</v>
      </c>
      <c r="B1609" s="16">
        <v>50299020</v>
      </c>
      <c r="C1609" s="19">
        <v>59716</v>
      </c>
      <c r="D1609" s="19">
        <v>59716</v>
      </c>
      <c r="E1609" s="19">
        <v>59716</v>
      </c>
      <c r="F1609" s="19">
        <f t="shared" si="74"/>
        <v>0</v>
      </c>
      <c r="G1609" s="19">
        <f t="shared" si="75"/>
        <v>0</v>
      </c>
    </row>
    <row r="1610" spans="1:13" x14ac:dyDescent="0.25">
      <c r="A1610" s="5" t="s">
        <v>144</v>
      </c>
      <c r="B1610" s="16">
        <v>50299030</v>
      </c>
      <c r="C1610" s="19">
        <v>50000</v>
      </c>
      <c r="D1610" s="19">
        <v>50000</v>
      </c>
      <c r="E1610" s="19">
        <v>50000</v>
      </c>
      <c r="F1610" s="19">
        <f t="shared" si="74"/>
        <v>0</v>
      </c>
      <c r="G1610" s="19">
        <f t="shared" si="75"/>
        <v>0</v>
      </c>
    </row>
    <row r="1611" spans="1:13" x14ac:dyDescent="0.25">
      <c r="A1611" s="5" t="s">
        <v>162</v>
      </c>
      <c r="B1611" s="16">
        <v>50203090</v>
      </c>
      <c r="C1611" s="19">
        <v>195851.66</v>
      </c>
      <c r="D1611" s="19">
        <v>195851.66</v>
      </c>
      <c r="E1611" s="19">
        <v>195851.66</v>
      </c>
      <c r="F1611" s="19">
        <f t="shared" si="74"/>
        <v>0</v>
      </c>
      <c r="G1611" s="19">
        <f t="shared" si="75"/>
        <v>0</v>
      </c>
    </row>
    <row r="1612" spans="1:13" x14ac:dyDescent="0.25">
      <c r="A1612" s="5" t="s">
        <v>414</v>
      </c>
      <c r="B1612" s="16">
        <v>50206020</v>
      </c>
      <c r="C1612" s="19">
        <v>81000</v>
      </c>
      <c r="D1612" s="19">
        <v>81000</v>
      </c>
      <c r="E1612" s="19">
        <v>81000</v>
      </c>
      <c r="F1612" s="19">
        <f t="shared" si="74"/>
        <v>0</v>
      </c>
      <c r="G1612" s="19">
        <f t="shared" si="75"/>
        <v>0</v>
      </c>
    </row>
    <row r="1613" spans="1:13" x14ac:dyDescent="0.25">
      <c r="B1613" s="16"/>
    </row>
    <row r="1614" spans="1:13" s="17" customFormat="1" x14ac:dyDescent="0.25">
      <c r="A1614" s="17" t="s">
        <v>415</v>
      </c>
      <c r="B1614" s="15" t="s">
        <v>8</v>
      </c>
      <c r="C1614" s="20">
        <v>282726</v>
      </c>
      <c r="D1614" s="20">
        <v>282726</v>
      </c>
      <c r="E1614" s="20">
        <v>281526</v>
      </c>
      <c r="F1614" s="20">
        <f t="shared" si="74"/>
        <v>0</v>
      </c>
      <c r="G1614" s="20">
        <f t="shared" si="75"/>
        <v>1200</v>
      </c>
      <c r="I1614" s="22"/>
      <c r="J1614" s="22"/>
      <c r="K1614" s="22"/>
      <c r="L1614" s="22"/>
      <c r="M1614" s="22"/>
    </row>
    <row r="1615" spans="1:13" s="17" customFormat="1" x14ac:dyDescent="0.25">
      <c r="A1615" s="17" t="s">
        <v>416</v>
      </c>
      <c r="B1615" s="15" t="s">
        <v>8</v>
      </c>
      <c r="C1615" s="22"/>
      <c r="D1615" s="22"/>
      <c r="E1615" s="22"/>
      <c r="F1615" s="22"/>
      <c r="G1615" s="22"/>
      <c r="I1615" s="22"/>
      <c r="J1615" s="22"/>
      <c r="K1615" s="22"/>
      <c r="L1615" s="22"/>
      <c r="M1615" s="22"/>
    </row>
    <row r="1616" spans="1:13" x14ac:dyDescent="0.25">
      <c r="A1616" s="5" t="s">
        <v>336</v>
      </c>
      <c r="B1616" s="16">
        <v>50201010</v>
      </c>
      <c r="C1616" s="19">
        <v>86330</v>
      </c>
      <c r="D1616" s="19">
        <v>86330</v>
      </c>
      <c r="E1616" s="19">
        <v>86330</v>
      </c>
      <c r="F1616" s="19">
        <f t="shared" si="74"/>
        <v>0</v>
      </c>
      <c r="G1616" s="19">
        <f t="shared" si="75"/>
        <v>0</v>
      </c>
    </row>
    <row r="1617" spans="1:13" x14ac:dyDescent="0.25">
      <c r="A1617" s="5" t="s">
        <v>67</v>
      </c>
      <c r="B1617" s="16">
        <v>50203010</v>
      </c>
      <c r="C1617" s="19">
        <v>28605</v>
      </c>
      <c r="D1617" s="19">
        <v>28605</v>
      </c>
      <c r="E1617" s="19">
        <v>28605</v>
      </c>
      <c r="F1617" s="19">
        <f t="shared" si="74"/>
        <v>0</v>
      </c>
      <c r="G1617" s="19">
        <f t="shared" si="75"/>
        <v>0</v>
      </c>
    </row>
    <row r="1618" spans="1:13" x14ac:dyDescent="0.25">
      <c r="A1618" s="5" t="s">
        <v>70</v>
      </c>
      <c r="B1618" s="16">
        <v>50211990</v>
      </c>
      <c r="C1618" s="19">
        <v>32400</v>
      </c>
      <c r="D1618" s="19">
        <v>32400</v>
      </c>
      <c r="E1618" s="19">
        <v>31200</v>
      </c>
      <c r="F1618" s="19">
        <f t="shared" si="74"/>
        <v>0</v>
      </c>
      <c r="G1618" s="19">
        <f t="shared" si="75"/>
        <v>1200</v>
      </c>
    </row>
    <row r="1619" spans="1:13" x14ac:dyDescent="0.25">
      <c r="A1619" s="5" t="s">
        <v>76</v>
      </c>
      <c r="B1619" s="16">
        <v>50299020</v>
      </c>
      <c r="C1619" s="19">
        <v>11916</v>
      </c>
      <c r="D1619" s="19">
        <v>11916</v>
      </c>
      <c r="E1619" s="19">
        <v>11916</v>
      </c>
      <c r="F1619" s="19">
        <f t="shared" si="74"/>
        <v>0</v>
      </c>
      <c r="G1619" s="19">
        <f t="shared" si="75"/>
        <v>0</v>
      </c>
    </row>
    <row r="1620" spans="1:13" x14ac:dyDescent="0.25">
      <c r="A1620" s="5" t="s">
        <v>72</v>
      </c>
      <c r="B1620" s="16">
        <v>50299030</v>
      </c>
      <c r="C1620" s="19">
        <v>123475</v>
      </c>
      <c r="D1620" s="19">
        <v>123475</v>
      </c>
      <c r="E1620" s="19">
        <v>123475</v>
      </c>
      <c r="F1620" s="19">
        <v>0</v>
      </c>
      <c r="G1620" s="19">
        <v>0</v>
      </c>
    </row>
    <row r="1621" spans="1:13" x14ac:dyDescent="0.25">
      <c r="B1621" s="16"/>
    </row>
    <row r="1622" spans="1:13" s="17" customFormat="1" x14ac:dyDescent="0.25">
      <c r="A1622" s="17" t="s">
        <v>417</v>
      </c>
      <c r="B1622" s="15" t="s">
        <v>8</v>
      </c>
      <c r="C1622" s="20">
        <v>690223</v>
      </c>
      <c r="D1622" s="20">
        <v>690223</v>
      </c>
      <c r="E1622" s="20">
        <v>690223</v>
      </c>
      <c r="F1622" s="20">
        <f t="shared" si="74"/>
        <v>0</v>
      </c>
      <c r="G1622" s="20">
        <f t="shared" si="75"/>
        <v>0</v>
      </c>
      <c r="I1622" s="22"/>
      <c r="J1622" s="22"/>
      <c r="K1622" s="22"/>
      <c r="L1622" s="22"/>
      <c r="M1622" s="22"/>
    </row>
    <row r="1623" spans="1:13" x14ac:dyDescent="0.25">
      <c r="A1623" s="5" t="s">
        <v>668</v>
      </c>
      <c r="B1623" s="16">
        <v>50201010</v>
      </c>
      <c r="C1623" s="19">
        <v>230000</v>
      </c>
      <c r="D1623" s="19">
        <v>230000</v>
      </c>
      <c r="E1623" s="19">
        <v>230000</v>
      </c>
      <c r="F1623" s="19">
        <f t="shared" si="74"/>
        <v>0</v>
      </c>
      <c r="G1623" s="19">
        <f t="shared" si="75"/>
        <v>0</v>
      </c>
    </row>
    <row r="1624" spans="1:13" x14ac:dyDescent="0.25">
      <c r="A1624" s="5" t="s">
        <v>667</v>
      </c>
      <c r="B1624" s="16">
        <v>50202010</v>
      </c>
      <c r="C1624" s="19">
        <v>100000</v>
      </c>
      <c r="D1624" s="19">
        <v>100000</v>
      </c>
      <c r="E1624" s="19">
        <v>100000</v>
      </c>
      <c r="F1624" s="19">
        <f t="shared" si="74"/>
        <v>0</v>
      </c>
      <c r="G1624" s="19">
        <f t="shared" si="75"/>
        <v>0</v>
      </c>
    </row>
    <row r="1625" spans="1:13" x14ac:dyDescent="0.25">
      <c r="A1625" s="5" t="s">
        <v>67</v>
      </c>
      <c r="B1625" s="16">
        <v>50203010</v>
      </c>
      <c r="C1625" s="19">
        <v>14494</v>
      </c>
      <c r="D1625" s="19">
        <v>14494</v>
      </c>
      <c r="E1625" s="19">
        <v>14494</v>
      </c>
      <c r="F1625" s="19">
        <f t="shared" si="74"/>
        <v>0</v>
      </c>
      <c r="G1625" s="19">
        <f t="shared" si="75"/>
        <v>0</v>
      </c>
    </row>
    <row r="1626" spans="1:13" x14ac:dyDescent="0.25">
      <c r="A1626" s="5" t="s">
        <v>68</v>
      </c>
      <c r="B1626" s="16">
        <v>50203090</v>
      </c>
      <c r="C1626" s="19">
        <v>170000</v>
      </c>
      <c r="D1626" s="19">
        <v>170000</v>
      </c>
      <c r="E1626" s="19">
        <v>170000</v>
      </c>
      <c r="F1626" s="19">
        <f t="shared" si="74"/>
        <v>0</v>
      </c>
      <c r="G1626" s="19">
        <f t="shared" si="75"/>
        <v>0</v>
      </c>
    </row>
    <row r="1627" spans="1:13" x14ac:dyDescent="0.25">
      <c r="A1627" s="5" t="s">
        <v>670</v>
      </c>
      <c r="B1627" s="16">
        <v>50203990</v>
      </c>
      <c r="C1627" s="19">
        <v>49838</v>
      </c>
      <c r="D1627" s="19">
        <v>49838</v>
      </c>
      <c r="E1627" s="19">
        <v>49838</v>
      </c>
      <c r="F1627" s="19">
        <f t="shared" si="74"/>
        <v>0</v>
      </c>
      <c r="G1627" s="19">
        <f t="shared" si="75"/>
        <v>0</v>
      </c>
    </row>
    <row r="1628" spans="1:13" x14ac:dyDescent="0.25">
      <c r="A1628" s="5" t="s">
        <v>80</v>
      </c>
      <c r="B1628" s="16">
        <v>50212990</v>
      </c>
      <c r="C1628" s="19">
        <v>937</v>
      </c>
      <c r="D1628" s="19">
        <v>937</v>
      </c>
      <c r="E1628" s="19">
        <v>937</v>
      </c>
      <c r="F1628" s="19">
        <f t="shared" si="74"/>
        <v>0</v>
      </c>
      <c r="G1628" s="19">
        <f t="shared" si="75"/>
        <v>0</v>
      </c>
    </row>
    <row r="1629" spans="1:13" x14ac:dyDescent="0.25">
      <c r="A1629" s="5" t="s">
        <v>677</v>
      </c>
      <c r="B1629" s="16">
        <v>50299020</v>
      </c>
      <c r="C1629" s="19">
        <v>24954</v>
      </c>
      <c r="D1629" s="19">
        <v>24954</v>
      </c>
      <c r="E1629" s="19">
        <v>24954</v>
      </c>
      <c r="F1629" s="19">
        <f t="shared" ref="F1629:F1691" si="76">C1629-D1629</f>
        <v>0</v>
      </c>
      <c r="G1629" s="19">
        <f t="shared" ref="G1629:G1691" si="77">D1629-E1629</f>
        <v>0</v>
      </c>
    </row>
    <row r="1630" spans="1:13" x14ac:dyDescent="0.25">
      <c r="A1630" s="5" t="s">
        <v>72</v>
      </c>
      <c r="B1630" s="16">
        <v>50299030</v>
      </c>
      <c r="C1630" s="19">
        <v>100000</v>
      </c>
      <c r="D1630" s="19">
        <v>100000</v>
      </c>
      <c r="E1630" s="19">
        <v>100000</v>
      </c>
      <c r="F1630" s="19">
        <f t="shared" si="76"/>
        <v>0</v>
      </c>
      <c r="G1630" s="19">
        <f t="shared" si="77"/>
        <v>0</v>
      </c>
    </row>
    <row r="1631" spans="1:13" x14ac:dyDescent="0.25">
      <c r="B1631" s="16"/>
    </row>
    <row r="1632" spans="1:13" x14ac:dyDescent="0.25">
      <c r="A1632" s="17" t="s">
        <v>418</v>
      </c>
      <c r="B1632" s="15">
        <v>8751</v>
      </c>
      <c r="C1632" s="20">
        <v>89647214.109999999</v>
      </c>
      <c r="D1632" s="20">
        <v>89647214.109999999</v>
      </c>
      <c r="E1632" s="20">
        <v>89553663.659999996</v>
      </c>
      <c r="F1632" s="20">
        <f t="shared" si="76"/>
        <v>0</v>
      </c>
      <c r="G1632" s="20">
        <f t="shared" si="77"/>
        <v>93550.45000000298</v>
      </c>
    </row>
    <row r="1633" spans="1:13" s="17" customFormat="1" x14ac:dyDescent="0.25">
      <c r="A1633" s="17" t="s">
        <v>19</v>
      </c>
      <c r="B1633" s="15">
        <v>100</v>
      </c>
      <c r="C1633" s="21">
        <v>39194252.710000001</v>
      </c>
      <c r="D1633" s="21">
        <v>39194252.710000001</v>
      </c>
      <c r="E1633" s="21">
        <v>39194252.710000001</v>
      </c>
      <c r="F1633" s="21">
        <f t="shared" si="76"/>
        <v>0</v>
      </c>
      <c r="G1633" s="21">
        <f t="shared" si="77"/>
        <v>0</v>
      </c>
      <c r="I1633" s="22"/>
      <c r="J1633" s="22"/>
      <c r="K1633" s="22"/>
      <c r="L1633" s="22"/>
      <c r="M1633" s="22"/>
    </row>
    <row r="1634" spans="1:13" x14ac:dyDescent="0.25">
      <c r="A1634" s="5" t="s">
        <v>20</v>
      </c>
      <c r="B1634" s="16">
        <v>50101010</v>
      </c>
      <c r="C1634" s="19">
        <v>13595472</v>
      </c>
      <c r="D1634" s="19">
        <v>13595472</v>
      </c>
      <c r="E1634" s="19">
        <v>13595472</v>
      </c>
      <c r="F1634" s="19">
        <f t="shared" si="76"/>
        <v>0</v>
      </c>
      <c r="G1634" s="19">
        <f t="shared" si="77"/>
        <v>0</v>
      </c>
    </row>
    <row r="1635" spans="1:13" x14ac:dyDescent="0.25">
      <c r="A1635" s="5" t="s">
        <v>21</v>
      </c>
      <c r="B1635" s="16">
        <v>50101020</v>
      </c>
      <c r="C1635" s="19">
        <v>19605118.109999999</v>
      </c>
      <c r="D1635" s="19">
        <v>19605118.109999999</v>
      </c>
      <c r="E1635" s="19">
        <v>19605118.109999999</v>
      </c>
      <c r="F1635" s="19">
        <f t="shared" si="76"/>
        <v>0</v>
      </c>
      <c r="G1635" s="19">
        <f t="shared" si="77"/>
        <v>0</v>
      </c>
    </row>
    <row r="1636" spans="1:13" x14ac:dyDescent="0.25">
      <c r="A1636" s="5" t="s">
        <v>22</v>
      </c>
      <c r="B1636" s="16">
        <v>50102010</v>
      </c>
      <c r="C1636" s="19">
        <v>726064.52</v>
      </c>
      <c r="D1636" s="19">
        <v>726064.52</v>
      </c>
      <c r="E1636" s="19">
        <v>726064.52</v>
      </c>
      <c r="F1636" s="19">
        <f t="shared" si="76"/>
        <v>0</v>
      </c>
      <c r="G1636" s="19">
        <f t="shared" si="77"/>
        <v>0</v>
      </c>
    </row>
    <row r="1637" spans="1:13" x14ac:dyDescent="0.25">
      <c r="A1637" s="5" t="s">
        <v>23</v>
      </c>
      <c r="B1637" s="16">
        <v>50102020</v>
      </c>
      <c r="C1637" s="19">
        <v>212625</v>
      </c>
      <c r="D1637" s="19">
        <v>212625</v>
      </c>
      <c r="E1637" s="19">
        <v>212625</v>
      </c>
      <c r="F1637" s="19">
        <f t="shared" si="76"/>
        <v>0</v>
      </c>
      <c r="G1637" s="19">
        <f t="shared" si="77"/>
        <v>0</v>
      </c>
    </row>
    <row r="1638" spans="1:13" x14ac:dyDescent="0.25">
      <c r="A1638" s="5" t="s">
        <v>147</v>
      </c>
      <c r="B1638" s="16">
        <v>50102030</v>
      </c>
      <c r="C1638" s="19">
        <v>80625</v>
      </c>
      <c r="D1638" s="19">
        <v>80625</v>
      </c>
      <c r="E1638" s="19">
        <v>80625</v>
      </c>
      <c r="F1638" s="19">
        <f t="shared" si="76"/>
        <v>0</v>
      </c>
      <c r="G1638" s="19">
        <f t="shared" si="77"/>
        <v>0</v>
      </c>
    </row>
    <row r="1639" spans="1:13" x14ac:dyDescent="0.25">
      <c r="A1639" s="5" t="s">
        <v>24</v>
      </c>
      <c r="B1639" s="16">
        <v>50102040</v>
      </c>
      <c r="C1639" s="19">
        <v>246000</v>
      </c>
      <c r="D1639" s="19">
        <v>246000</v>
      </c>
      <c r="E1639" s="19">
        <v>246000</v>
      </c>
      <c r="F1639" s="19">
        <f t="shared" si="76"/>
        <v>0</v>
      </c>
      <c r="G1639" s="19">
        <f t="shared" si="77"/>
        <v>0</v>
      </c>
    </row>
    <row r="1640" spans="1:13" x14ac:dyDescent="0.25">
      <c r="A1640" s="5" t="s">
        <v>148</v>
      </c>
      <c r="B1640" s="16">
        <v>50102120</v>
      </c>
      <c r="C1640" s="19">
        <v>30000</v>
      </c>
      <c r="D1640" s="19">
        <v>30000</v>
      </c>
      <c r="E1640" s="19">
        <v>30000</v>
      </c>
      <c r="F1640" s="19">
        <f t="shared" si="76"/>
        <v>0</v>
      </c>
      <c r="G1640" s="19">
        <f t="shared" si="77"/>
        <v>0</v>
      </c>
    </row>
    <row r="1641" spans="1:13" x14ac:dyDescent="0.25">
      <c r="A1641" s="5" t="s">
        <v>26</v>
      </c>
      <c r="B1641" s="16">
        <v>50102140</v>
      </c>
      <c r="C1641" s="19">
        <v>2728120</v>
      </c>
      <c r="D1641" s="19">
        <v>2728120</v>
      </c>
      <c r="E1641" s="19">
        <v>2728120</v>
      </c>
      <c r="F1641" s="19">
        <f t="shared" si="76"/>
        <v>0</v>
      </c>
      <c r="G1641" s="19">
        <f t="shared" si="77"/>
        <v>0</v>
      </c>
    </row>
    <row r="1642" spans="1:13" x14ac:dyDescent="0.25">
      <c r="A1642" s="5" t="s">
        <v>27</v>
      </c>
      <c r="B1642" s="16">
        <v>50102150</v>
      </c>
      <c r="C1642" s="19">
        <v>150000</v>
      </c>
      <c r="D1642" s="19">
        <v>150000</v>
      </c>
      <c r="E1642" s="19">
        <v>150000</v>
      </c>
      <c r="F1642" s="19">
        <f t="shared" si="76"/>
        <v>0</v>
      </c>
      <c r="G1642" s="19">
        <f t="shared" si="77"/>
        <v>0</v>
      </c>
    </row>
    <row r="1643" spans="1:13" x14ac:dyDescent="0.25">
      <c r="A1643" s="5" t="s">
        <v>28</v>
      </c>
      <c r="B1643" s="16">
        <v>50103010</v>
      </c>
      <c r="C1643" s="19">
        <v>1441752.69</v>
      </c>
      <c r="D1643" s="19">
        <v>1441752.69</v>
      </c>
      <c r="E1643" s="19">
        <v>1441752.69</v>
      </c>
      <c r="F1643" s="19">
        <f t="shared" si="76"/>
        <v>0</v>
      </c>
      <c r="G1643" s="19">
        <f t="shared" si="77"/>
        <v>0</v>
      </c>
    </row>
    <row r="1644" spans="1:13" x14ac:dyDescent="0.25">
      <c r="A1644" s="5" t="s">
        <v>29</v>
      </c>
      <c r="B1644" s="16">
        <v>50103020</v>
      </c>
      <c r="C1644" s="19">
        <v>36400</v>
      </c>
      <c r="D1644" s="19">
        <v>36400</v>
      </c>
      <c r="E1644" s="19">
        <v>36400</v>
      </c>
      <c r="F1644" s="19">
        <f t="shared" si="76"/>
        <v>0</v>
      </c>
      <c r="G1644" s="19">
        <f t="shared" si="77"/>
        <v>0</v>
      </c>
    </row>
    <row r="1645" spans="1:13" x14ac:dyDescent="0.25">
      <c r="A1645" s="5" t="s">
        <v>30</v>
      </c>
      <c r="B1645" s="16">
        <v>50103030</v>
      </c>
      <c r="C1645" s="19">
        <v>155255.57</v>
      </c>
      <c r="D1645" s="19">
        <v>155255.57</v>
      </c>
      <c r="E1645" s="19">
        <v>155255.57</v>
      </c>
      <c r="F1645" s="19">
        <f t="shared" si="76"/>
        <v>0</v>
      </c>
      <c r="G1645" s="19">
        <f t="shared" si="77"/>
        <v>0</v>
      </c>
    </row>
    <row r="1646" spans="1:13" x14ac:dyDescent="0.25">
      <c r="A1646" s="5" t="s">
        <v>31</v>
      </c>
      <c r="B1646" s="16">
        <v>50103040</v>
      </c>
      <c r="C1646" s="19">
        <v>36819.82</v>
      </c>
      <c r="D1646" s="19">
        <v>36819.82</v>
      </c>
      <c r="E1646" s="19">
        <v>36819.82</v>
      </c>
      <c r="F1646" s="19">
        <f t="shared" si="76"/>
        <v>0</v>
      </c>
      <c r="G1646" s="19">
        <f t="shared" si="77"/>
        <v>0</v>
      </c>
    </row>
    <row r="1647" spans="1:13" x14ac:dyDescent="0.25">
      <c r="A1647" s="5" t="s">
        <v>32</v>
      </c>
      <c r="B1647" s="16">
        <v>50104990</v>
      </c>
      <c r="C1647" s="19">
        <v>150000</v>
      </c>
      <c r="D1647" s="19">
        <v>150000</v>
      </c>
      <c r="E1647" s="19">
        <v>150000</v>
      </c>
      <c r="F1647" s="19">
        <f t="shared" si="76"/>
        <v>0</v>
      </c>
      <c r="G1647" s="19">
        <f t="shared" si="77"/>
        <v>0</v>
      </c>
    </row>
    <row r="1648" spans="1:13" x14ac:dyDescent="0.25">
      <c r="B1648" s="16"/>
    </row>
    <row r="1649" spans="1:13" s="17" customFormat="1" x14ac:dyDescent="0.25">
      <c r="A1649" s="17" t="s">
        <v>33</v>
      </c>
      <c r="B1649" s="15">
        <v>200</v>
      </c>
      <c r="C1649" s="20">
        <v>49022062.399999999</v>
      </c>
      <c r="D1649" s="20">
        <v>49022062.399999999</v>
      </c>
      <c r="E1649" s="20">
        <v>48928511.950000003</v>
      </c>
      <c r="F1649" s="20">
        <f t="shared" si="76"/>
        <v>0</v>
      </c>
      <c r="G1649" s="20">
        <f t="shared" si="77"/>
        <v>93550.44999999553</v>
      </c>
      <c r="I1649" s="22"/>
      <c r="J1649" s="22"/>
      <c r="K1649" s="22"/>
      <c r="L1649" s="22"/>
      <c r="M1649" s="22"/>
    </row>
    <row r="1650" spans="1:13" x14ac:dyDescent="0.25">
      <c r="A1650" s="5" t="s">
        <v>419</v>
      </c>
      <c r="B1650" s="16">
        <v>50201010</v>
      </c>
      <c r="C1650" s="19">
        <v>280</v>
      </c>
      <c r="D1650" s="19">
        <v>280</v>
      </c>
      <c r="E1650" s="19">
        <v>280</v>
      </c>
      <c r="F1650" s="19">
        <f t="shared" si="76"/>
        <v>0</v>
      </c>
      <c r="G1650" s="19">
        <f t="shared" si="77"/>
        <v>0</v>
      </c>
    </row>
    <row r="1651" spans="1:13" x14ac:dyDescent="0.25">
      <c r="A1651" s="5" t="s">
        <v>185</v>
      </c>
      <c r="B1651" s="16">
        <v>50202010</v>
      </c>
      <c r="C1651" s="19">
        <v>3500</v>
      </c>
      <c r="D1651" s="19">
        <v>3500</v>
      </c>
      <c r="E1651" s="19">
        <v>3500</v>
      </c>
      <c r="F1651" s="19">
        <f t="shared" si="76"/>
        <v>0</v>
      </c>
      <c r="G1651" s="19">
        <f t="shared" si="77"/>
        <v>0</v>
      </c>
    </row>
    <row r="1652" spans="1:13" x14ac:dyDescent="0.25">
      <c r="A1652" s="5" t="s">
        <v>420</v>
      </c>
      <c r="B1652" s="16">
        <v>50203090</v>
      </c>
      <c r="C1652" s="19">
        <v>154806.01999999999</v>
      </c>
      <c r="D1652" s="19">
        <v>154806.01999999999</v>
      </c>
      <c r="E1652" s="19">
        <v>154806.01999999999</v>
      </c>
      <c r="F1652" s="19">
        <f t="shared" si="76"/>
        <v>0</v>
      </c>
      <c r="G1652" s="19">
        <f t="shared" si="77"/>
        <v>0</v>
      </c>
    </row>
    <row r="1653" spans="1:13" x14ac:dyDescent="0.25">
      <c r="A1653" s="5" t="s">
        <v>421</v>
      </c>
      <c r="B1653" s="16">
        <v>50203090</v>
      </c>
      <c r="C1653" s="19">
        <v>49572.68</v>
      </c>
      <c r="D1653" s="19">
        <v>49572.68</v>
      </c>
      <c r="E1653" s="19">
        <v>49572.68</v>
      </c>
      <c r="F1653" s="19">
        <f t="shared" si="76"/>
        <v>0</v>
      </c>
      <c r="G1653" s="19">
        <f t="shared" si="77"/>
        <v>0</v>
      </c>
    </row>
    <row r="1654" spans="1:13" x14ac:dyDescent="0.25">
      <c r="A1654" s="5" t="s">
        <v>39</v>
      </c>
      <c r="B1654" s="16">
        <v>50204010</v>
      </c>
      <c r="C1654" s="19">
        <v>97768</v>
      </c>
      <c r="D1654" s="19">
        <v>97768</v>
      </c>
      <c r="E1654" s="19">
        <v>97768</v>
      </c>
      <c r="F1654" s="19">
        <f t="shared" si="76"/>
        <v>0</v>
      </c>
      <c r="G1654" s="19">
        <f t="shared" si="77"/>
        <v>0</v>
      </c>
    </row>
    <row r="1655" spans="1:13" x14ac:dyDescent="0.25">
      <c r="A1655" s="5" t="s">
        <v>163</v>
      </c>
      <c r="B1655" s="16">
        <v>50204020</v>
      </c>
      <c r="C1655" s="19">
        <v>1227876.75</v>
      </c>
      <c r="D1655" s="19">
        <v>1227876.75</v>
      </c>
      <c r="E1655" s="19">
        <v>1227876.75</v>
      </c>
      <c r="F1655" s="19">
        <f t="shared" si="76"/>
        <v>0</v>
      </c>
      <c r="G1655" s="19">
        <f t="shared" si="77"/>
        <v>0</v>
      </c>
    </row>
    <row r="1656" spans="1:13" x14ac:dyDescent="0.25">
      <c r="A1656" s="5" t="s">
        <v>41</v>
      </c>
      <c r="B1656" s="16">
        <v>50205020</v>
      </c>
      <c r="C1656" s="19">
        <v>83000</v>
      </c>
      <c r="D1656" s="19">
        <v>83000</v>
      </c>
      <c r="E1656" s="19">
        <v>83000</v>
      </c>
      <c r="F1656" s="19">
        <f t="shared" si="76"/>
        <v>0</v>
      </c>
      <c r="G1656" s="19">
        <f t="shared" si="77"/>
        <v>0</v>
      </c>
    </row>
    <row r="1657" spans="1:13" x14ac:dyDescent="0.25">
      <c r="A1657" s="5" t="s">
        <v>45</v>
      </c>
      <c r="B1657" s="16">
        <v>50212990</v>
      </c>
      <c r="C1657" s="19">
        <v>8182896.25</v>
      </c>
      <c r="D1657" s="19">
        <v>8182896.25</v>
      </c>
      <c r="E1657" s="19">
        <v>8182896.25</v>
      </c>
      <c r="F1657" s="19">
        <f t="shared" si="76"/>
        <v>0</v>
      </c>
      <c r="G1657" s="19">
        <f t="shared" si="77"/>
        <v>0</v>
      </c>
    </row>
    <row r="1658" spans="1:13" x14ac:dyDescent="0.25">
      <c r="A1658" s="5" t="s">
        <v>141</v>
      </c>
      <c r="B1658" s="16">
        <v>50213040</v>
      </c>
      <c r="C1658" s="19">
        <v>44165</v>
      </c>
      <c r="D1658" s="19">
        <v>44165</v>
      </c>
      <c r="E1658" s="19">
        <v>44165</v>
      </c>
      <c r="F1658" s="19">
        <f t="shared" si="76"/>
        <v>0</v>
      </c>
      <c r="G1658" s="19">
        <f t="shared" si="77"/>
        <v>0</v>
      </c>
    </row>
    <row r="1659" spans="1:13" x14ac:dyDescent="0.25">
      <c r="A1659" s="5" t="s">
        <v>46</v>
      </c>
      <c r="B1659" s="16">
        <v>50213050</v>
      </c>
      <c r="C1659" s="19">
        <v>89749</v>
      </c>
      <c r="D1659" s="19">
        <v>89749</v>
      </c>
      <c r="E1659" s="19">
        <v>89749</v>
      </c>
      <c r="F1659" s="19">
        <f t="shared" si="76"/>
        <v>0</v>
      </c>
      <c r="G1659" s="19">
        <f t="shared" si="77"/>
        <v>0</v>
      </c>
    </row>
    <row r="1660" spans="1:13" x14ac:dyDescent="0.25">
      <c r="A1660" s="5" t="s">
        <v>54</v>
      </c>
      <c r="B1660" s="16">
        <v>50299020</v>
      </c>
      <c r="C1660" s="19">
        <v>193932</v>
      </c>
      <c r="D1660" s="19">
        <v>193932</v>
      </c>
      <c r="E1660" s="19">
        <v>193932</v>
      </c>
      <c r="F1660" s="19">
        <f t="shared" si="76"/>
        <v>0</v>
      </c>
      <c r="G1660" s="19">
        <f t="shared" si="77"/>
        <v>0</v>
      </c>
    </row>
    <row r="1661" spans="1:13" x14ac:dyDescent="0.25">
      <c r="A1661" s="5" t="s">
        <v>144</v>
      </c>
      <c r="B1661" s="16">
        <v>50299030</v>
      </c>
      <c r="C1661" s="19">
        <v>199750</v>
      </c>
      <c r="D1661" s="19">
        <v>199750</v>
      </c>
      <c r="E1661" s="19">
        <v>199750</v>
      </c>
      <c r="F1661" s="19">
        <f t="shared" si="76"/>
        <v>0</v>
      </c>
      <c r="G1661" s="19">
        <f t="shared" si="77"/>
        <v>0</v>
      </c>
    </row>
    <row r="1662" spans="1:13" x14ac:dyDescent="0.25">
      <c r="B1662" s="16"/>
    </row>
    <row r="1663" spans="1:13" s="17" customFormat="1" x14ac:dyDescent="0.25">
      <c r="A1663" s="17" t="s">
        <v>621</v>
      </c>
      <c r="B1663" s="15"/>
      <c r="C1663" s="20">
        <f>SUM(C1664)</f>
        <v>38694766.699999988</v>
      </c>
      <c r="D1663" s="20">
        <f t="shared" ref="D1663:G1663" si="78">SUM(D1664)</f>
        <v>38694766.699999988</v>
      </c>
      <c r="E1663" s="20">
        <f t="shared" si="78"/>
        <v>38601216.25</v>
      </c>
      <c r="F1663" s="20">
        <f t="shared" si="78"/>
        <v>0</v>
      </c>
      <c r="G1663" s="20">
        <f t="shared" si="78"/>
        <v>93550.449999999924</v>
      </c>
      <c r="I1663" s="22"/>
      <c r="J1663" s="22"/>
      <c r="K1663" s="22"/>
      <c r="L1663" s="22"/>
      <c r="M1663" s="22"/>
    </row>
    <row r="1664" spans="1:13" x14ac:dyDescent="0.25">
      <c r="A1664" s="5" t="s">
        <v>694</v>
      </c>
      <c r="B1664" s="16">
        <v>50213030</v>
      </c>
      <c r="C1664" s="23">
        <f>SUM(C1665:C1706)</f>
        <v>38694766.699999988</v>
      </c>
      <c r="D1664" s="23">
        <f t="shared" ref="D1664:G1664" si="79">SUM(D1665:D1706)</f>
        <v>38694766.699999988</v>
      </c>
      <c r="E1664" s="23">
        <f t="shared" si="79"/>
        <v>38601216.25</v>
      </c>
      <c r="F1664" s="23">
        <f t="shared" si="79"/>
        <v>0</v>
      </c>
      <c r="G1664" s="23">
        <f t="shared" si="79"/>
        <v>93550.449999999924</v>
      </c>
    </row>
    <row r="1665" spans="1:7" hidden="1" x14ac:dyDescent="0.25">
      <c r="A1665" s="5" t="s">
        <v>422</v>
      </c>
      <c r="B1665" s="16" t="s">
        <v>8</v>
      </c>
      <c r="C1665" s="19">
        <v>435870.13</v>
      </c>
      <c r="D1665" s="19">
        <v>435870.13</v>
      </c>
      <c r="E1665" s="19">
        <v>435870.13</v>
      </c>
      <c r="F1665" s="19">
        <f t="shared" si="76"/>
        <v>0</v>
      </c>
      <c r="G1665" s="19">
        <f t="shared" si="77"/>
        <v>0</v>
      </c>
    </row>
    <row r="1666" spans="1:7" hidden="1" x14ac:dyDescent="0.25">
      <c r="A1666" s="5" t="s">
        <v>423</v>
      </c>
      <c r="B1666" s="16" t="s">
        <v>8</v>
      </c>
      <c r="C1666" s="19">
        <v>545352.04</v>
      </c>
      <c r="D1666" s="19">
        <v>545352.04</v>
      </c>
      <c r="E1666" s="19">
        <v>545352.04</v>
      </c>
      <c r="F1666" s="19">
        <f t="shared" si="76"/>
        <v>0</v>
      </c>
      <c r="G1666" s="19">
        <f t="shared" si="77"/>
        <v>0</v>
      </c>
    </row>
    <row r="1667" spans="1:7" hidden="1" x14ac:dyDescent="0.25">
      <c r="A1667" s="5" t="s">
        <v>424</v>
      </c>
      <c r="B1667" s="16" t="s">
        <v>8</v>
      </c>
      <c r="C1667" s="19">
        <v>766859.39</v>
      </c>
      <c r="D1667" s="19">
        <v>766859.39</v>
      </c>
      <c r="E1667" s="19">
        <v>766859.39</v>
      </c>
      <c r="F1667" s="19">
        <f t="shared" si="76"/>
        <v>0</v>
      </c>
      <c r="G1667" s="19">
        <f t="shared" si="77"/>
        <v>0</v>
      </c>
    </row>
    <row r="1668" spans="1:7" hidden="1" x14ac:dyDescent="0.25">
      <c r="A1668" s="5" t="s">
        <v>425</v>
      </c>
      <c r="B1668" s="16" t="s">
        <v>8</v>
      </c>
      <c r="C1668" s="19">
        <v>51924.31</v>
      </c>
      <c r="D1668" s="19">
        <v>51924.31</v>
      </c>
      <c r="E1668" s="19">
        <v>51924.31</v>
      </c>
      <c r="F1668" s="19">
        <f t="shared" si="76"/>
        <v>0</v>
      </c>
      <c r="G1668" s="19">
        <f t="shared" si="77"/>
        <v>0</v>
      </c>
    </row>
    <row r="1669" spans="1:7" hidden="1" x14ac:dyDescent="0.25">
      <c r="A1669" s="5" t="s">
        <v>426</v>
      </c>
      <c r="B1669" s="16" t="s">
        <v>8</v>
      </c>
      <c r="C1669" s="19">
        <v>425861.74</v>
      </c>
      <c r="D1669" s="19">
        <v>425861.74</v>
      </c>
      <c r="E1669" s="19">
        <v>425861.74</v>
      </c>
      <c r="F1669" s="19">
        <f t="shared" si="76"/>
        <v>0</v>
      </c>
      <c r="G1669" s="19">
        <f t="shared" si="77"/>
        <v>0</v>
      </c>
    </row>
    <row r="1670" spans="1:7" hidden="1" x14ac:dyDescent="0.25">
      <c r="A1670" s="5" t="s">
        <v>427</v>
      </c>
      <c r="B1670" s="16" t="s">
        <v>8</v>
      </c>
      <c r="C1670" s="19">
        <v>426292.11</v>
      </c>
      <c r="D1670" s="19">
        <v>426292.11</v>
      </c>
      <c r="E1670" s="19">
        <v>426292.11</v>
      </c>
      <c r="F1670" s="19">
        <f t="shared" si="76"/>
        <v>0</v>
      </c>
      <c r="G1670" s="19">
        <f t="shared" si="77"/>
        <v>0</v>
      </c>
    </row>
    <row r="1671" spans="1:7" hidden="1" x14ac:dyDescent="0.25">
      <c r="A1671" s="5" t="s">
        <v>428</v>
      </c>
      <c r="B1671" s="16" t="s">
        <v>8</v>
      </c>
      <c r="C1671" s="19">
        <v>809088.37</v>
      </c>
      <c r="D1671" s="19">
        <v>809088.37</v>
      </c>
      <c r="E1671" s="19">
        <v>809088.37</v>
      </c>
      <c r="F1671" s="19">
        <f t="shared" si="76"/>
        <v>0</v>
      </c>
      <c r="G1671" s="19">
        <f t="shared" si="77"/>
        <v>0</v>
      </c>
    </row>
    <row r="1672" spans="1:7" hidden="1" x14ac:dyDescent="0.25">
      <c r="A1672" s="5" t="s">
        <v>429</v>
      </c>
      <c r="B1672" s="16" t="s">
        <v>8</v>
      </c>
      <c r="C1672" s="19">
        <v>4408851.71</v>
      </c>
      <c r="D1672" s="19">
        <v>4408851.71</v>
      </c>
      <c r="E1672" s="19">
        <v>4408851.71</v>
      </c>
      <c r="F1672" s="19">
        <f t="shared" si="76"/>
        <v>0</v>
      </c>
      <c r="G1672" s="19">
        <f t="shared" si="77"/>
        <v>0</v>
      </c>
    </row>
    <row r="1673" spans="1:7" hidden="1" x14ac:dyDescent="0.25">
      <c r="A1673" s="5" t="s">
        <v>430</v>
      </c>
      <c r="B1673" s="16" t="s">
        <v>8</v>
      </c>
      <c r="C1673" s="19">
        <v>664646.16</v>
      </c>
      <c r="D1673" s="19">
        <v>664646.16</v>
      </c>
      <c r="E1673" s="19">
        <v>664646.16</v>
      </c>
      <c r="F1673" s="19">
        <f t="shared" si="76"/>
        <v>0</v>
      </c>
      <c r="G1673" s="19">
        <f t="shared" si="77"/>
        <v>0</v>
      </c>
    </row>
    <row r="1674" spans="1:7" hidden="1" x14ac:dyDescent="0.25">
      <c r="A1674" s="5" t="s">
        <v>431</v>
      </c>
      <c r="B1674" s="16" t="s">
        <v>8</v>
      </c>
      <c r="C1674" s="19">
        <v>211169.05</v>
      </c>
      <c r="D1674" s="19">
        <v>211169.05</v>
      </c>
      <c r="E1674" s="19">
        <v>211169.05</v>
      </c>
      <c r="F1674" s="19">
        <f t="shared" si="76"/>
        <v>0</v>
      </c>
      <c r="G1674" s="19">
        <f t="shared" si="77"/>
        <v>0</v>
      </c>
    </row>
    <row r="1675" spans="1:7" hidden="1" x14ac:dyDescent="0.25">
      <c r="A1675" s="5" t="s">
        <v>432</v>
      </c>
      <c r="B1675" s="16" t="s">
        <v>8</v>
      </c>
      <c r="C1675" s="19">
        <v>335980.2</v>
      </c>
      <c r="D1675" s="19">
        <v>335980.2</v>
      </c>
      <c r="E1675" s="19">
        <v>335980.2</v>
      </c>
      <c r="F1675" s="19">
        <f t="shared" si="76"/>
        <v>0</v>
      </c>
      <c r="G1675" s="19">
        <f t="shared" si="77"/>
        <v>0</v>
      </c>
    </row>
    <row r="1676" spans="1:7" hidden="1" x14ac:dyDescent="0.25">
      <c r="A1676" s="5" t="s">
        <v>433</v>
      </c>
      <c r="B1676" s="16" t="s">
        <v>8</v>
      </c>
      <c r="C1676" s="19">
        <v>529718.5</v>
      </c>
      <c r="D1676" s="19">
        <v>529718.5</v>
      </c>
      <c r="E1676" s="19">
        <v>529718.5</v>
      </c>
      <c r="F1676" s="19">
        <f t="shared" si="76"/>
        <v>0</v>
      </c>
      <c r="G1676" s="19">
        <f t="shared" si="77"/>
        <v>0</v>
      </c>
    </row>
    <row r="1677" spans="1:7" hidden="1" x14ac:dyDescent="0.25">
      <c r="A1677" s="5" t="s">
        <v>434</v>
      </c>
      <c r="B1677" s="16" t="s">
        <v>8</v>
      </c>
      <c r="C1677" s="19">
        <v>1754991.77</v>
      </c>
      <c r="D1677" s="19">
        <v>1754991.77</v>
      </c>
      <c r="E1677" s="19">
        <v>1754991.77</v>
      </c>
      <c r="F1677" s="19">
        <f t="shared" si="76"/>
        <v>0</v>
      </c>
      <c r="G1677" s="19">
        <f t="shared" si="77"/>
        <v>0</v>
      </c>
    </row>
    <row r="1678" spans="1:7" hidden="1" x14ac:dyDescent="0.25">
      <c r="A1678" s="5" t="s">
        <v>435</v>
      </c>
      <c r="B1678" s="16" t="s">
        <v>8</v>
      </c>
      <c r="C1678" s="19">
        <v>938818.63</v>
      </c>
      <c r="D1678" s="19">
        <v>938818.63</v>
      </c>
      <c r="E1678" s="19">
        <v>927736.8</v>
      </c>
      <c r="F1678" s="19">
        <f t="shared" si="76"/>
        <v>0</v>
      </c>
      <c r="G1678" s="19">
        <f t="shared" si="77"/>
        <v>11081.829999999958</v>
      </c>
    </row>
    <row r="1679" spans="1:7" hidden="1" x14ac:dyDescent="0.25">
      <c r="A1679" s="5" t="s">
        <v>436</v>
      </c>
      <c r="B1679" s="16" t="s">
        <v>8</v>
      </c>
      <c r="C1679" s="19">
        <v>481262.07</v>
      </c>
      <c r="D1679" s="19">
        <v>481262.07</v>
      </c>
      <c r="E1679" s="19">
        <v>481261.87</v>
      </c>
      <c r="F1679" s="19">
        <f t="shared" si="76"/>
        <v>0</v>
      </c>
      <c r="G1679" s="19">
        <f t="shared" si="77"/>
        <v>0.20000000001164153</v>
      </c>
    </row>
    <row r="1680" spans="1:7" hidden="1" x14ac:dyDescent="0.25">
      <c r="A1680" s="5" t="s">
        <v>437</v>
      </c>
      <c r="B1680" s="16" t="s">
        <v>8</v>
      </c>
      <c r="C1680" s="19">
        <v>831789.69</v>
      </c>
      <c r="D1680" s="19">
        <v>831789.69</v>
      </c>
      <c r="E1680" s="19">
        <v>803168.07</v>
      </c>
      <c r="F1680" s="19">
        <f t="shared" si="76"/>
        <v>0</v>
      </c>
      <c r="G1680" s="19">
        <f t="shared" si="77"/>
        <v>28621.619999999995</v>
      </c>
    </row>
    <row r="1681" spans="1:7" hidden="1" x14ac:dyDescent="0.25">
      <c r="A1681" s="5" t="s">
        <v>438</v>
      </c>
      <c r="B1681" s="16" t="s">
        <v>8</v>
      </c>
      <c r="C1681" s="19">
        <v>838499.63</v>
      </c>
      <c r="D1681" s="19">
        <v>838499.63</v>
      </c>
      <c r="E1681" s="19">
        <v>838499.63</v>
      </c>
      <c r="F1681" s="19">
        <f t="shared" si="76"/>
        <v>0</v>
      </c>
      <c r="G1681" s="19">
        <f t="shared" si="77"/>
        <v>0</v>
      </c>
    </row>
    <row r="1682" spans="1:7" hidden="1" x14ac:dyDescent="0.25">
      <c r="A1682" s="5" t="s">
        <v>439</v>
      </c>
      <c r="B1682" s="16" t="s">
        <v>8</v>
      </c>
      <c r="C1682" s="19">
        <v>1295311.71</v>
      </c>
      <c r="D1682" s="19">
        <v>1295311.71</v>
      </c>
      <c r="E1682" s="19">
        <v>1295311.71</v>
      </c>
      <c r="F1682" s="19">
        <f t="shared" si="76"/>
        <v>0</v>
      </c>
      <c r="G1682" s="19">
        <f t="shared" si="77"/>
        <v>0</v>
      </c>
    </row>
    <row r="1683" spans="1:7" hidden="1" x14ac:dyDescent="0.25">
      <c r="A1683" s="5" t="s">
        <v>440</v>
      </c>
      <c r="B1683" s="16" t="s">
        <v>8</v>
      </c>
      <c r="C1683" s="19">
        <v>249688.74</v>
      </c>
      <c r="D1683" s="19">
        <v>249688.74</v>
      </c>
      <c r="E1683" s="19">
        <v>249688.74</v>
      </c>
      <c r="F1683" s="19">
        <f t="shared" si="76"/>
        <v>0</v>
      </c>
      <c r="G1683" s="19">
        <f t="shared" si="77"/>
        <v>0</v>
      </c>
    </row>
    <row r="1684" spans="1:7" hidden="1" x14ac:dyDescent="0.25">
      <c r="A1684" s="5" t="s">
        <v>441</v>
      </c>
      <c r="B1684" s="16" t="s">
        <v>8</v>
      </c>
      <c r="C1684" s="19">
        <v>532742.78</v>
      </c>
      <c r="D1684" s="19">
        <v>532742.78</v>
      </c>
      <c r="E1684" s="19">
        <v>532742.78</v>
      </c>
      <c r="F1684" s="19">
        <f t="shared" si="76"/>
        <v>0</v>
      </c>
      <c r="G1684" s="19">
        <f t="shared" si="77"/>
        <v>0</v>
      </c>
    </row>
    <row r="1685" spans="1:7" hidden="1" x14ac:dyDescent="0.25">
      <c r="A1685" s="5" t="s">
        <v>442</v>
      </c>
      <c r="B1685" s="16" t="s">
        <v>8</v>
      </c>
      <c r="C1685" s="19">
        <v>1547973.22</v>
      </c>
      <c r="D1685" s="19">
        <v>1547973.22</v>
      </c>
      <c r="E1685" s="19">
        <v>1520838.82</v>
      </c>
      <c r="F1685" s="19">
        <f t="shared" si="76"/>
        <v>0</v>
      </c>
      <c r="G1685" s="19">
        <f t="shared" si="77"/>
        <v>27134.399999999907</v>
      </c>
    </row>
    <row r="1686" spans="1:7" hidden="1" x14ac:dyDescent="0.25">
      <c r="A1686" s="5" t="s">
        <v>443</v>
      </c>
      <c r="B1686" s="16" t="s">
        <v>8</v>
      </c>
      <c r="C1686" s="19">
        <v>405914.34</v>
      </c>
      <c r="D1686" s="19">
        <v>405914.34</v>
      </c>
      <c r="E1686" s="19">
        <v>405914.34</v>
      </c>
      <c r="F1686" s="19">
        <f t="shared" si="76"/>
        <v>0</v>
      </c>
      <c r="G1686" s="19">
        <f t="shared" si="77"/>
        <v>0</v>
      </c>
    </row>
    <row r="1687" spans="1:7" hidden="1" x14ac:dyDescent="0.25">
      <c r="A1687" s="5" t="s">
        <v>444</v>
      </c>
      <c r="B1687" s="16" t="s">
        <v>8</v>
      </c>
      <c r="C1687" s="19">
        <v>818650.29</v>
      </c>
      <c r="D1687" s="19">
        <v>818650.29</v>
      </c>
      <c r="E1687" s="19">
        <v>818650.29</v>
      </c>
      <c r="F1687" s="19">
        <f t="shared" si="76"/>
        <v>0</v>
      </c>
      <c r="G1687" s="19">
        <f t="shared" si="77"/>
        <v>0</v>
      </c>
    </row>
    <row r="1688" spans="1:7" hidden="1" x14ac:dyDescent="0.25">
      <c r="A1688" s="5" t="s">
        <v>445</v>
      </c>
      <c r="B1688" s="16" t="s">
        <v>8</v>
      </c>
      <c r="C1688" s="19">
        <v>476425.45</v>
      </c>
      <c r="D1688" s="19">
        <v>476425.45</v>
      </c>
      <c r="E1688" s="19">
        <v>476425.45</v>
      </c>
      <c r="F1688" s="19">
        <f t="shared" si="76"/>
        <v>0</v>
      </c>
      <c r="G1688" s="19">
        <f t="shared" si="77"/>
        <v>0</v>
      </c>
    </row>
    <row r="1689" spans="1:7" hidden="1" x14ac:dyDescent="0.25">
      <c r="A1689" s="5" t="s">
        <v>446</v>
      </c>
      <c r="B1689" s="16" t="s">
        <v>8</v>
      </c>
      <c r="C1689" s="19">
        <v>415719.81</v>
      </c>
      <c r="D1689" s="19">
        <v>415719.81</v>
      </c>
      <c r="E1689" s="19">
        <v>415719.81</v>
      </c>
      <c r="F1689" s="19">
        <f t="shared" si="76"/>
        <v>0</v>
      </c>
      <c r="G1689" s="19">
        <f t="shared" si="77"/>
        <v>0</v>
      </c>
    </row>
    <row r="1690" spans="1:7" hidden="1" x14ac:dyDescent="0.25">
      <c r="A1690" s="5" t="s">
        <v>447</v>
      </c>
      <c r="B1690" s="16" t="s">
        <v>8</v>
      </c>
      <c r="C1690" s="19">
        <v>465760.06</v>
      </c>
      <c r="D1690" s="19">
        <v>465760.06</v>
      </c>
      <c r="E1690" s="19">
        <v>465760.06</v>
      </c>
      <c r="F1690" s="19">
        <f t="shared" si="76"/>
        <v>0</v>
      </c>
      <c r="G1690" s="19">
        <f t="shared" si="77"/>
        <v>0</v>
      </c>
    </row>
    <row r="1691" spans="1:7" hidden="1" x14ac:dyDescent="0.25">
      <c r="A1691" s="5" t="s">
        <v>448</v>
      </c>
      <c r="B1691" s="16" t="s">
        <v>8</v>
      </c>
      <c r="C1691" s="19">
        <v>350631.14</v>
      </c>
      <c r="D1691" s="19">
        <v>350631.14</v>
      </c>
      <c r="E1691" s="19">
        <v>350631.14</v>
      </c>
      <c r="F1691" s="19">
        <f t="shared" si="76"/>
        <v>0</v>
      </c>
      <c r="G1691" s="19">
        <f t="shared" si="77"/>
        <v>0</v>
      </c>
    </row>
    <row r="1692" spans="1:7" hidden="1" x14ac:dyDescent="0.25">
      <c r="A1692" s="5" t="s">
        <v>449</v>
      </c>
      <c r="B1692" s="16" t="s">
        <v>8</v>
      </c>
      <c r="C1692" s="19">
        <v>367104.41</v>
      </c>
      <c r="D1692" s="19">
        <v>367104.41</v>
      </c>
      <c r="E1692" s="19">
        <v>347517.01</v>
      </c>
      <c r="F1692" s="19">
        <f t="shared" ref="F1692:F1761" si="80">C1692-D1692</f>
        <v>0</v>
      </c>
      <c r="G1692" s="19">
        <f t="shared" ref="G1692:G1761" si="81">D1692-E1692</f>
        <v>19587.399999999965</v>
      </c>
    </row>
    <row r="1693" spans="1:7" hidden="1" x14ac:dyDescent="0.25">
      <c r="A1693" s="5" t="s">
        <v>450</v>
      </c>
      <c r="B1693" s="16" t="s">
        <v>8</v>
      </c>
      <c r="C1693" s="19">
        <v>630560.68000000005</v>
      </c>
      <c r="D1693" s="19">
        <v>630560.68000000005</v>
      </c>
      <c r="E1693" s="19">
        <v>630560.68000000005</v>
      </c>
      <c r="F1693" s="19">
        <f t="shared" si="80"/>
        <v>0</v>
      </c>
      <c r="G1693" s="19">
        <f t="shared" si="81"/>
        <v>0</v>
      </c>
    </row>
    <row r="1694" spans="1:7" hidden="1" x14ac:dyDescent="0.25">
      <c r="A1694" s="5" t="s">
        <v>451</v>
      </c>
      <c r="B1694" s="16" t="s">
        <v>8</v>
      </c>
      <c r="C1694" s="19">
        <v>654850.27</v>
      </c>
      <c r="D1694" s="19">
        <v>654850.27</v>
      </c>
      <c r="E1694" s="19">
        <v>654850.27</v>
      </c>
      <c r="F1694" s="19">
        <f t="shared" si="80"/>
        <v>0</v>
      </c>
      <c r="G1694" s="19">
        <f t="shared" si="81"/>
        <v>0</v>
      </c>
    </row>
    <row r="1695" spans="1:7" hidden="1" x14ac:dyDescent="0.25">
      <c r="A1695" s="5" t="s">
        <v>452</v>
      </c>
      <c r="B1695" s="16" t="s">
        <v>8</v>
      </c>
      <c r="C1695" s="19">
        <v>5459843.7400000002</v>
      </c>
      <c r="D1695" s="19">
        <v>5459843.7400000002</v>
      </c>
      <c r="E1695" s="19">
        <v>5459602.4500000002</v>
      </c>
      <c r="F1695" s="19">
        <f t="shared" si="80"/>
        <v>0</v>
      </c>
      <c r="G1695" s="19">
        <f t="shared" si="81"/>
        <v>241.29000000003725</v>
      </c>
    </row>
    <row r="1696" spans="1:7" hidden="1" x14ac:dyDescent="0.25">
      <c r="A1696" s="5" t="s">
        <v>453</v>
      </c>
      <c r="B1696" s="16" t="s">
        <v>8</v>
      </c>
      <c r="C1696" s="19">
        <v>1327738.08</v>
      </c>
      <c r="D1696" s="19">
        <v>1327738.08</v>
      </c>
      <c r="E1696" s="19">
        <v>1327738.08</v>
      </c>
      <c r="F1696" s="19">
        <f t="shared" si="80"/>
        <v>0</v>
      </c>
      <c r="G1696" s="19">
        <f t="shared" si="81"/>
        <v>0</v>
      </c>
    </row>
    <row r="1697" spans="1:13" hidden="1" x14ac:dyDescent="0.25">
      <c r="A1697" s="5" t="s">
        <v>454</v>
      </c>
      <c r="B1697" s="16" t="s">
        <v>8</v>
      </c>
      <c r="C1697" s="19">
        <v>1920370.31</v>
      </c>
      <c r="D1697" s="19">
        <v>1920370.31</v>
      </c>
      <c r="E1697" s="19">
        <v>1920370.31</v>
      </c>
      <c r="F1697" s="19">
        <f t="shared" si="80"/>
        <v>0</v>
      </c>
      <c r="G1697" s="19">
        <f t="shared" si="81"/>
        <v>0</v>
      </c>
    </row>
    <row r="1698" spans="1:13" hidden="1" x14ac:dyDescent="0.25">
      <c r="A1698" s="5" t="s">
        <v>455</v>
      </c>
      <c r="B1698" s="16" t="s">
        <v>8</v>
      </c>
      <c r="C1698" s="19">
        <v>1718445.52</v>
      </c>
      <c r="D1698" s="19">
        <v>1718445.52</v>
      </c>
      <c r="E1698" s="19">
        <v>1718345.46</v>
      </c>
      <c r="F1698" s="19">
        <f t="shared" si="80"/>
        <v>0</v>
      </c>
      <c r="G1698" s="19">
        <f t="shared" si="81"/>
        <v>100.06000000005588</v>
      </c>
    </row>
    <row r="1699" spans="1:13" hidden="1" x14ac:dyDescent="0.25">
      <c r="A1699" s="5" t="s">
        <v>456</v>
      </c>
      <c r="B1699" s="16" t="s">
        <v>8</v>
      </c>
      <c r="C1699" s="19">
        <v>310916.37</v>
      </c>
      <c r="D1699" s="19">
        <v>310916.37</v>
      </c>
      <c r="E1699" s="19">
        <v>310916.37</v>
      </c>
      <c r="F1699" s="19">
        <f t="shared" si="80"/>
        <v>0</v>
      </c>
      <c r="G1699" s="19">
        <f t="shared" si="81"/>
        <v>0</v>
      </c>
    </row>
    <row r="1700" spans="1:13" hidden="1" x14ac:dyDescent="0.25">
      <c r="A1700" s="5" t="s">
        <v>457</v>
      </c>
      <c r="B1700" s="16" t="s">
        <v>8</v>
      </c>
      <c r="C1700" s="19">
        <v>2036502.35</v>
      </c>
      <c r="D1700" s="19">
        <v>2036502.35</v>
      </c>
      <c r="E1700" s="19">
        <v>2036502.35</v>
      </c>
      <c r="F1700" s="19">
        <f t="shared" si="80"/>
        <v>0</v>
      </c>
      <c r="G1700" s="19">
        <f t="shared" si="81"/>
        <v>0</v>
      </c>
    </row>
    <row r="1701" spans="1:13" hidden="1" x14ac:dyDescent="0.25">
      <c r="A1701" s="5" t="s">
        <v>458</v>
      </c>
      <c r="B1701" s="16" t="s">
        <v>8</v>
      </c>
      <c r="C1701" s="19">
        <v>200323.49</v>
      </c>
      <c r="D1701" s="19">
        <v>200323.49</v>
      </c>
      <c r="E1701" s="19">
        <v>193539.84</v>
      </c>
      <c r="F1701" s="19">
        <f t="shared" si="80"/>
        <v>0</v>
      </c>
      <c r="G1701" s="19">
        <f t="shared" si="81"/>
        <v>6783.6499999999942</v>
      </c>
    </row>
    <row r="1702" spans="1:13" hidden="1" x14ac:dyDescent="0.25">
      <c r="A1702" s="5" t="s">
        <v>459</v>
      </c>
      <c r="B1702" s="16" t="s">
        <v>8</v>
      </c>
      <c r="C1702" s="19">
        <v>415327.04</v>
      </c>
      <c r="D1702" s="19">
        <v>415327.04</v>
      </c>
      <c r="E1702" s="19">
        <v>415327.04</v>
      </c>
      <c r="F1702" s="19">
        <f t="shared" si="80"/>
        <v>0</v>
      </c>
      <c r="G1702" s="19">
        <f t="shared" si="81"/>
        <v>0</v>
      </c>
    </row>
    <row r="1703" spans="1:13" hidden="1" x14ac:dyDescent="0.25">
      <c r="A1703" s="5" t="s">
        <v>460</v>
      </c>
      <c r="B1703" s="16" t="s">
        <v>8</v>
      </c>
      <c r="C1703" s="19">
        <v>513403.79</v>
      </c>
      <c r="D1703" s="19">
        <v>513403.79</v>
      </c>
      <c r="E1703" s="19">
        <v>513403.79</v>
      </c>
      <c r="F1703" s="19">
        <f t="shared" si="80"/>
        <v>0</v>
      </c>
      <c r="G1703" s="19">
        <f t="shared" si="81"/>
        <v>0</v>
      </c>
    </row>
    <row r="1704" spans="1:13" hidden="1" x14ac:dyDescent="0.25">
      <c r="A1704" s="5" t="s">
        <v>461</v>
      </c>
      <c r="B1704" s="16" t="s">
        <v>8</v>
      </c>
      <c r="C1704" s="19">
        <v>155410.73000000001</v>
      </c>
      <c r="D1704" s="19">
        <v>155410.73000000001</v>
      </c>
      <c r="E1704" s="19">
        <v>155410.73000000001</v>
      </c>
      <c r="F1704" s="19">
        <f t="shared" si="80"/>
        <v>0</v>
      </c>
      <c r="G1704" s="19">
        <f t="shared" si="81"/>
        <v>0</v>
      </c>
    </row>
    <row r="1705" spans="1:13" hidden="1" x14ac:dyDescent="0.25">
      <c r="A1705" s="5" t="s">
        <v>462</v>
      </c>
      <c r="B1705" s="16" t="s">
        <v>8</v>
      </c>
      <c r="C1705" s="19">
        <v>520471.61</v>
      </c>
      <c r="D1705" s="19">
        <v>520471.61</v>
      </c>
      <c r="E1705" s="19">
        <v>520471.61</v>
      </c>
      <c r="F1705" s="19">
        <f t="shared" si="80"/>
        <v>0</v>
      </c>
      <c r="G1705" s="19">
        <f t="shared" si="81"/>
        <v>0</v>
      </c>
    </row>
    <row r="1706" spans="1:13" hidden="1" x14ac:dyDescent="0.25">
      <c r="A1706" s="5" t="s">
        <v>463</v>
      </c>
      <c r="B1706" s="16" t="s">
        <v>8</v>
      </c>
      <c r="C1706" s="19">
        <v>1447705.27</v>
      </c>
      <c r="D1706" s="19">
        <v>1447705.27</v>
      </c>
      <c r="E1706" s="19">
        <v>1447705.27</v>
      </c>
      <c r="F1706" s="19">
        <f t="shared" si="80"/>
        <v>0</v>
      </c>
      <c r="G1706" s="19">
        <f t="shared" si="81"/>
        <v>0</v>
      </c>
    </row>
    <row r="1707" spans="1:13" x14ac:dyDescent="0.25">
      <c r="B1707" s="16"/>
      <c r="C1707" s="23"/>
      <c r="D1707" s="23"/>
      <c r="E1707" s="23"/>
      <c r="F1707" s="23"/>
      <c r="G1707" s="23"/>
    </row>
    <row r="1708" spans="1:13" s="17" customFormat="1" x14ac:dyDescent="0.25">
      <c r="A1708" s="17" t="s">
        <v>115</v>
      </c>
      <c r="B1708" s="15">
        <v>300</v>
      </c>
      <c r="C1708" s="20">
        <v>1430899</v>
      </c>
      <c r="D1708" s="20">
        <v>1430899</v>
      </c>
      <c r="E1708" s="20">
        <v>1430899</v>
      </c>
      <c r="F1708" s="20">
        <f t="shared" si="80"/>
        <v>0</v>
      </c>
      <c r="G1708" s="20">
        <f t="shared" si="81"/>
        <v>0</v>
      </c>
      <c r="I1708" s="22"/>
      <c r="J1708" s="22"/>
      <c r="K1708" s="22"/>
      <c r="L1708" s="22"/>
      <c r="M1708" s="22"/>
    </row>
    <row r="1709" spans="1:13" x14ac:dyDescent="0.25">
      <c r="A1709" s="5" t="s">
        <v>464</v>
      </c>
      <c r="B1709" s="16">
        <v>10705990</v>
      </c>
      <c r="C1709" s="19">
        <v>1430899</v>
      </c>
      <c r="D1709" s="19">
        <v>1430899</v>
      </c>
      <c r="E1709" s="19">
        <v>1430899</v>
      </c>
      <c r="F1709" s="19">
        <f t="shared" si="80"/>
        <v>0</v>
      </c>
      <c r="G1709" s="19">
        <f t="shared" si="81"/>
        <v>0</v>
      </c>
    </row>
    <row r="1710" spans="1:13" x14ac:dyDescent="0.25">
      <c r="B1710" s="16"/>
    </row>
    <row r="1711" spans="1:13" x14ac:dyDescent="0.25">
      <c r="A1711" s="17" t="s">
        <v>465</v>
      </c>
      <c r="B1711" s="15">
        <v>8853</v>
      </c>
      <c r="C1711" s="20">
        <v>25943616.390000001</v>
      </c>
      <c r="D1711" s="20">
        <v>25943616.390000001</v>
      </c>
      <c r="E1711" s="20">
        <v>25943616.390000001</v>
      </c>
      <c r="F1711" s="20">
        <f t="shared" si="80"/>
        <v>0</v>
      </c>
      <c r="G1711" s="20">
        <f t="shared" si="81"/>
        <v>0</v>
      </c>
    </row>
    <row r="1712" spans="1:13" s="17" customFormat="1" x14ac:dyDescent="0.25">
      <c r="A1712" s="17" t="s">
        <v>19</v>
      </c>
      <c r="B1712" s="15">
        <v>100</v>
      </c>
      <c r="C1712" s="21">
        <v>20604988.030000001</v>
      </c>
      <c r="D1712" s="21">
        <v>20604988.030000001</v>
      </c>
      <c r="E1712" s="21">
        <v>20604988.030000001</v>
      </c>
      <c r="F1712" s="21">
        <f t="shared" si="80"/>
        <v>0</v>
      </c>
      <c r="G1712" s="21">
        <f t="shared" si="81"/>
        <v>0</v>
      </c>
      <c r="I1712" s="22"/>
      <c r="J1712" s="22"/>
      <c r="K1712" s="22"/>
      <c r="L1712" s="22"/>
      <c r="M1712" s="22"/>
    </row>
    <row r="1713" spans="1:13" x14ac:dyDescent="0.25">
      <c r="A1713" s="5" t="s">
        <v>20</v>
      </c>
      <c r="B1713" s="16">
        <v>50101010</v>
      </c>
      <c r="C1713" s="19">
        <v>5317877.92</v>
      </c>
      <c r="D1713" s="19">
        <v>5317877.92</v>
      </c>
      <c r="E1713" s="19">
        <v>5317877.92</v>
      </c>
      <c r="F1713" s="19">
        <f t="shared" si="80"/>
        <v>0</v>
      </c>
      <c r="G1713" s="19">
        <f t="shared" si="81"/>
        <v>0</v>
      </c>
    </row>
    <row r="1714" spans="1:13" x14ac:dyDescent="0.25">
      <c r="A1714" s="5" t="s">
        <v>21</v>
      </c>
      <c r="B1714" s="16">
        <v>50101020</v>
      </c>
      <c r="C1714" s="19">
        <v>13231040.640000001</v>
      </c>
      <c r="D1714" s="19">
        <v>13231040.640000001</v>
      </c>
      <c r="E1714" s="19">
        <v>13231040.640000001</v>
      </c>
      <c r="F1714" s="19">
        <f t="shared" si="80"/>
        <v>0</v>
      </c>
      <c r="G1714" s="19">
        <f t="shared" si="81"/>
        <v>0</v>
      </c>
    </row>
    <row r="1715" spans="1:13" x14ac:dyDescent="0.25">
      <c r="A1715" s="5" t="s">
        <v>22</v>
      </c>
      <c r="B1715" s="16">
        <v>50102010</v>
      </c>
      <c r="C1715" s="19">
        <v>530123.96</v>
      </c>
      <c r="D1715" s="19">
        <v>530123.96</v>
      </c>
      <c r="E1715" s="19">
        <v>530123.96</v>
      </c>
      <c r="F1715" s="19">
        <f t="shared" si="80"/>
        <v>0</v>
      </c>
      <c r="G1715" s="19">
        <f t="shared" si="81"/>
        <v>0</v>
      </c>
    </row>
    <row r="1716" spans="1:13" x14ac:dyDescent="0.25">
      <c r="A1716" s="5" t="s">
        <v>24</v>
      </c>
      <c r="B1716" s="16">
        <v>50102040</v>
      </c>
      <c r="C1716" s="19">
        <v>72000</v>
      </c>
      <c r="D1716" s="19">
        <v>72000</v>
      </c>
      <c r="E1716" s="19">
        <v>72000</v>
      </c>
      <c r="F1716" s="19">
        <f t="shared" si="80"/>
        <v>0</v>
      </c>
      <c r="G1716" s="19">
        <f t="shared" si="81"/>
        <v>0</v>
      </c>
    </row>
    <row r="1717" spans="1:13" x14ac:dyDescent="0.25">
      <c r="A1717" s="5" t="s">
        <v>148</v>
      </c>
      <c r="B1717" s="16">
        <v>50102120</v>
      </c>
      <c r="C1717" s="19">
        <v>20000</v>
      </c>
      <c r="D1717" s="19">
        <v>20000</v>
      </c>
      <c r="E1717" s="19">
        <v>20000</v>
      </c>
      <c r="F1717" s="19">
        <f t="shared" si="80"/>
        <v>0</v>
      </c>
      <c r="G1717" s="19">
        <f t="shared" si="81"/>
        <v>0</v>
      </c>
    </row>
    <row r="1718" spans="1:13" x14ac:dyDescent="0.25">
      <c r="A1718" s="5" t="s">
        <v>26</v>
      </c>
      <c r="B1718" s="16">
        <v>50102140</v>
      </c>
      <c r="C1718" s="19">
        <v>454673</v>
      </c>
      <c r="D1718" s="19">
        <v>454673</v>
      </c>
      <c r="E1718" s="19">
        <v>454673</v>
      </c>
      <c r="F1718" s="19">
        <f t="shared" si="80"/>
        <v>0</v>
      </c>
      <c r="G1718" s="19">
        <f t="shared" si="81"/>
        <v>0</v>
      </c>
    </row>
    <row r="1719" spans="1:13" x14ac:dyDescent="0.25">
      <c r="A1719" s="5" t="s">
        <v>27</v>
      </c>
      <c r="B1719" s="16">
        <v>50102150</v>
      </c>
      <c r="C1719" s="19">
        <v>110000</v>
      </c>
      <c r="D1719" s="19">
        <v>110000</v>
      </c>
      <c r="E1719" s="19">
        <v>110000</v>
      </c>
      <c r="F1719" s="19">
        <f t="shared" si="80"/>
        <v>0</v>
      </c>
      <c r="G1719" s="19">
        <f t="shared" si="81"/>
        <v>0</v>
      </c>
    </row>
    <row r="1720" spans="1:13" x14ac:dyDescent="0.25">
      <c r="A1720" s="5" t="s">
        <v>28</v>
      </c>
      <c r="B1720" s="16">
        <v>50103010</v>
      </c>
      <c r="C1720" s="19">
        <v>639450.41</v>
      </c>
      <c r="D1720" s="19">
        <v>639450.41</v>
      </c>
      <c r="E1720" s="19">
        <v>639450.41</v>
      </c>
      <c r="F1720" s="19">
        <f t="shared" si="80"/>
        <v>0</v>
      </c>
      <c r="G1720" s="19">
        <f t="shared" si="81"/>
        <v>0</v>
      </c>
    </row>
    <row r="1721" spans="1:13" x14ac:dyDescent="0.25">
      <c r="A1721" s="5" t="s">
        <v>29</v>
      </c>
      <c r="B1721" s="16">
        <v>50103020</v>
      </c>
      <c r="C1721" s="19">
        <v>26500</v>
      </c>
      <c r="D1721" s="19">
        <v>26500</v>
      </c>
      <c r="E1721" s="19">
        <v>26500</v>
      </c>
      <c r="F1721" s="19">
        <f t="shared" si="80"/>
        <v>0</v>
      </c>
      <c r="G1721" s="19">
        <f t="shared" si="81"/>
        <v>0</v>
      </c>
    </row>
    <row r="1722" spans="1:13" x14ac:dyDescent="0.25">
      <c r="A1722" s="5" t="s">
        <v>30</v>
      </c>
      <c r="B1722" s="16">
        <v>50103030</v>
      </c>
      <c r="C1722" s="19">
        <v>66822.100000000006</v>
      </c>
      <c r="D1722" s="19">
        <v>66822.100000000006</v>
      </c>
      <c r="E1722" s="19">
        <v>66822.100000000006</v>
      </c>
      <c r="F1722" s="19">
        <f t="shared" si="80"/>
        <v>0</v>
      </c>
      <c r="G1722" s="19">
        <f t="shared" si="81"/>
        <v>0</v>
      </c>
    </row>
    <row r="1723" spans="1:13" x14ac:dyDescent="0.25">
      <c r="A1723" s="5" t="s">
        <v>31</v>
      </c>
      <c r="B1723" s="16">
        <v>50103040</v>
      </c>
      <c r="C1723" s="19">
        <v>26500</v>
      </c>
      <c r="D1723" s="19">
        <v>26500</v>
      </c>
      <c r="E1723" s="19">
        <v>26500</v>
      </c>
      <c r="F1723" s="19">
        <f t="shared" si="80"/>
        <v>0</v>
      </c>
      <c r="G1723" s="19">
        <f t="shared" si="81"/>
        <v>0</v>
      </c>
    </row>
    <row r="1724" spans="1:13" x14ac:dyDescent="0.25">
      <c r="A1724" s="5" t="s">
        <v>32</v>
      </c>
      <c r="B1724" s="16">
        <v>50104990</v>
      </c>
      <c r="C1724" s="19">
        <v>110000</v>
      </c>
      <c r="D1724" s="19">
        <v>110000</v>
      </c>
      <c r="E1724" s="19">
        <v>110000</v>
      </c>
      <c r="F1724" s="19">
        <f t="shared" si="80"/>
        <v>0</v>
      </c>
      <c r="G1724" s="19">
        <f t="shared" si="81"/>
        <v>0</v>
      </c>
    </row>
    <row r="1725" spans="1:13" x14ac:dyDescent="0.25">
      <c r="B1725" s="16"/>
    </row>
    <row r="1726" spans="1:13" s="17" customFormat="1" x14ac:dyDescent="0.25">
      <c r="A1726" s="17" t="s">
        <v>33</v>
      </c>
      <c r="B1726" s="15">
        <v>200</v>
      </c>
      <c r="C1726" s="20">
        <v>5338628.3600000003</v>
      </c>
      <c r="D1726" s="20">
        <v>5338628.3600000003</v>
      </c>
      <c r="E1726" s="20">
        <v>5338628.3600000003</v>
      </c>
      <c r="F1726" s="20">
        <f t="shared" si="80"/>
        <v>0</v>
      </c>
      <c r="G1726" s="20">
        <f t="shared" si="81"/>
        <v>0</v>
      </c>
      <c r="I1726" s="22"/>
      <c r="J1726" s="22"/>
      <c r="K1726" s="22"/>
      <c r="L1726" s="22"/>
      <c r="M1726" s="22"/>
    </row>
    <row r="1727" spans="1:13" x14ac:dyDescent="0.25">
      <c r="A1727" s="5" t="s">
        <v>37</v>
      </c>
      <c r="B1727" s="16">
        <v>50203090</v>
      </c>
      <c r="C1727" s="19">
        <v>4983673.5</v>
      </c>
      <c r="D1727" s="19">
        <v>4983673.5</v>
      </c>
      <c r="E1727" s="19">
        <v>4983673.5</v>
      </c>
      <c r="F1727" s="19">
        <f t="shared" si="80"/>
        <v>0</v>
      </c>
      <c r="G1727" s="19">
        <f t="shared" si="81"/>
        <v>0</v>
      </c>
    </row>
    <row r="1728" spans="1:13" x14ac:dyDescent="0.25">
      <c r="A1728" s="5" t="s">
        <v>39</v>
      </c>
      <c r="B1728" s="16">
        <v>50204010</v>
      </c>
      <c r="C1728" s="19">
        <v>16588</v>
      </c>
      <c r="D1728" s="19">
        <v>16588</v>
      </c>
      <c r="E1728" s="19">
        <v>16588</v>
      </c>
      <c r="F1728" s="19">
        <f t="shared" si="80"/>
        <v>0</v>
      </c>
      <c r="G1728" s="19">
        <f t="shared" si="81"/>
        <v>0</v>
      </c>
    </row>
    <row r="1729" spans="1:13" x14ac:dyDescent="0.25">
      <c r="A1729" s="5" t="s">
        <v>163</v>
      </c>
      <c r="B1729" s="16">
        <v>50204020</v>
      </c>
      <c r="C1729" s="19">
        <v>316779.36</v>
      </c>
      <c r="D1729" s="19">
        <v>316779.36</v>
      </c>
      <c r="E1729" s="19">
        <v>316779.36</v>
      </c>
      <c r="F1729" s="19">
        <f t="shared" si="80"/>
        <v>0</v>
      </c>
      <c r="G1729" s="19">
        <f t="shared" si="81"/>
        <v>0</v>
      </c>
    </row>
    <row r="1730" spans="1:13" x14ac:dyDescent="0.25">
      <c r="A1730" s="5" t="s">
        <v>41</v>
      </c>
      <c r="B1730" s="16">
        <v>50205020</v>
      </c>
      <c r="C1730" s="19">
        <v>7000</v>
      </c>
      <c r="D1730" s="19">
        <v>7000</v>
      </c>
      <c r="E1730" s="19">
        <v>7000</v>
      </c>
      <c r="F1730" s="19">
        <f t="shared" si="80"/>
        <v>0</v>
      </c>
      <c r="G1730" s="19">
        <f t="shared" si="81"/>
        <v>0</v>
      </c>
    </row>
    <row r="1731" spans="1:13" x14ac:dyDescent="0.25">
      <c r="A1731" s="5" t="s">
        <v>141</v>
      </c>
      <c r="B1731" s="16">
        <v>50213040</v>
      </c>
      <c r="C1731" s="19">
        <v>14587.5</v>
      </c>
      <c r="D1731" s="19">
        <v>14587.5</v>
      </c>
      <c r="E1731" s="19">
        <v>14587.5</v>
      </c>
      <c r="F1731" s="19">
        <f t="shared" si="80"/>
        <v>0</v>
      </c>
      <c r="G1731" s="19">
        <f t="shared" si="81"/>
        <v>0</v>
      </c>
    </row>
    <row r="1732" spans="1:13" x14ac:dyDescent="0.25">
      <c r="B1732" s="16"/>
    </row>
    <row r="1733" spans="1:13" x14ac:dyDescent="0.25">
      <c r="A1733" s="17" t="s">
        <v>466</v>
      </c>
      <c r="B1733" s="15">
        <v>8854</v>
      </c>
      <c r="C1733" s="20">
        <v>4065939.92</v>
      </c>
      <c r="D1733" s="20">
        <v>4065939.92</v>
      </c>
      <c r="E1733" s="20">
        <v>4065799.92</v>
      </c>
      <c r="F1733" s="20">
        <f t="shared" si="80"/>
        <v>0</v>
      </c>
      <c r="G1733" s="20">
        <f t="shared" si="81"/>
        <v>140</v>
      </c>
    </row>
    <row r="1734" spans="1:13" s="17" customFormat="1" x14ac:dyDescent="0.25">
      <c r="A1734" s="17" t="s">
        <v>19</v>
      </c>
      <c r="B1734" s="15">
        <v>100</v>
      </c>
      <c r="C1734" s="21">
        <v>1293757.07</v>
      </c>
      <c r="D1734" s="21">
        <v>1293757.07</v>
      </c>
      <c r="E1734" s="21">
        <v>1293757.07</v>
      </c>
      <c r="F1734" s="21">
        <f t="shared" si="80"/>
        <v>0</v>
      </c>
      <c r="G1734" s="21">
        <f t="shared" si="81"/>
        <v>0</v>
      </c>
      <c r="I1734" s="22"/>
      <c r="J1734" s="22"/>
      <c r="K1734" s="22"/>
      <c r="L1734" s="22"/>
      <c r="M1734" s="22"/>
    </row>
    <row r="1735" spans="1:13" x14ac:dyDescent="0.25">
      <c r="A1735" s="5" t="s">
        <v>21</v>
      </c>
      <c r="B1735" s="16">
        <v>50101020</v>
      </c>
      <c r="C1735" s="19">
        <v>1293757.07</v>
      </c>
      <c r="D1735" s="19">
        <v>1293757.07</v>
      </c>
      <c r="E1735" s="19">
        <v>1293757.07</v>
      </c>
      <c r="F1735" s="19">
        <f t="shared" si="80"/>
        <v>0</v>
      </c>
      <c r="G1735" s="19">
        <f t="shared" si="81"/>
        <v>0</v>
      </c>
    </row>
    <row r="1736" spans="1:13" x14ac:dyDescent="0.25">
      <c r="B1736" s="16"/>
    </row>
    <row r="1737" spans="1:13" s="17" customFormat="1" x14ac:dyDescent="0.25">
      <c r="A1737" s="17" t="s">
        <v>33</v>
      </c>
      <c r="B1737" s="15">
        <v>200</v>
      </c>
      <c r="C1737" s="20">
        <v>2772182.85</v>
      </c>
      <c r="D1737" s="20">
        <v>2772182.85</v>
      </c>
      <c r="E1737" s="20">
        <v>2772042.85</v>
      </c>
      <c r="F1737" s="20">
        <f t="shared" si="80"/>
        <v>0</v>
      </c>
      <c r="G1737" s="20">
        <f t="shared" si="81"/>
        <v>140</v>
      </c>
      <c r="I1737" s="22"/>
      <c r="J1737" s="22"/>
      <c r="K1737" s="22"/>
      <c r="L1737" s="22"/>
      <c r="M1737" s="22"/>
    </row>
    <row r="1738" spans="1:13" x14ac:dyDescent="0.25">
      <c r="A1738" s="5" t="s">
        <v>37</v>
      </c>
      <c r="B1738" s="16">
        <v>50203090</v>
      </c>
      <c r="C1738" s="19">
        <v>49605.38</v>
      </c>
      <c r="D1738" s="19">
        <v>49605.38</v>
      </c>
      <c r="E1738" s="19">
        <v>49605.38</v>
      </c>
      <c r="F1738" s="19">
        <f t="shared" si="80"/>
        <v>0</v>
      </c>
      <c r="G1738" s="19">
        <f t="shared" si="81"/>
        <v>0</v>
      </c>
    </row>
    <row r="1739" spans="1:13" x14ac:dyDescent="0.25">
      <c r="A1739" s="5" t="s">
        <v>38</v>
      </c>
      <c r="B1739" s="16">
        <v>50203990</v>
      </c>
      <c r="C1739" s="19">
        <v>2176660</v>
      </c>
      <c r="D1739" s="19">
        <v>2176660</v>
      </c>
      <c r="E1739" s="19">
        <v>2176660</v>
      </c>
      <c r="F1739" s="19">
        <f t="shared" si="80"/>
        <v>0</v>
      </c>
      <c r="G1739" s="19">
        <f t="shared" si="81"/>
        <v>0</v>
      </c>
    </row>
    <row r="1740" spans="1:13" x14ac:dyDescent="0.25">
      <c r="A1740" s="5" t="s">
        <v>45</v>
      </c>
      <c r="B1740" s="16">
        <v>50212990</v>
      </c>
      <c r="C1740" s="19">
        <v>530917.47</v>
      </c>
      <c r="D1740" s="19">
        <v>530917.47</v>
      </c>
      <c r="E1740" s="19">
        <v>530917.47</v>
      </c>
      <c r="F1740" s="19">
        <f t="shared" si="80"/>
        <v>0</v>
      </c>
      <c r="G1740" s="19">
        <f t="shared" si="81"/>
        <v>0</v>
      </c>
    </row>
    <row r="1741" spans="1:13" x14ac:dyDescent="0.25">
      <c r="A1741" s="5" t="s">
        <v>46</v>
      </c>
      <c r="B1741" s="16">
        <v>50213050</v>
      </c>
      <c r="C1741" s="19">
        <v>15000</v>
      </c>
      <c r="D1741" s="19">
        <v>15000</v>
      </c>
      <c r="E1741" s="19">
        <v>14860</v>
      </c>
      <c r="F1741" s="19">
        <f t="shared" si="80"/>
        <v>0</v>
      </c>
      <c r="G1741" s="19">
        <f t="shared" si="81"/>
        <v>140</v>
      </c>
    </row>
    <row r="1742" spans="1:13" x14ac:dyDescent="0.25">
      <c r="B1742" s="16"/>
    </row>
    <row r="1743" spans="1:13" x14ac:dyDescent="0.25">
      <c r="A1743" s="17" t="s">
        <v>666</v>
      </c>
      <c r="B1743" s="15">
        <v>8917</v>
      </c>
      <c r="C1743" s="20">
        <v>62502070</v>
      </c>
      <c r="D1743" s="20">
        <v>62502070</v>
      </c>
      <c r="E1743" s="20">
        <v>60741539.710000001</v>
      </c>
      <c r="F1743" s="20">
        <f t="shared" si="80"/>
        <v>0</v>
      </c>
      <c r="G1743" s="20">
        <f t="shared" si="81"/>
        <v>1760530.2899999991</v>
      </c>
    </row>
    <row r="1744" spans="1:13" x14ac:dyDescent="0.25">
      <c r="A1744" s="5" t="s">
        <v>467</v>
      </c>
      <c r="B1744" s="16">
        <v>300</v>
      </c>
      <c r="C1744" s="19">
        <v>62502070</v>
      </c>
      <c r="D1744" s="19">
        <v>62502070</v>
      </c>
      <c r="E1744" s="19">
        <v>60741539.710000001</v>
      </c>
      <c r="F1744" s="19">
        <f t="shared" si="80"/>
        <v>0</v>
      </c>
      <c r="G1744" s="19">
        <f t="shared" si="81"/>
        <v>1760530.2899999991</v>
      </c>
    </row>
    <row r="1745" spans="1:7" x14ac:dyDescent="0.25">
      <c r="A1745" s="24" t="s">
        <v>624</v>
      </c>
      <c r="B1745" s="16">
        <v>10703010</v>
      </c>
      <c r="C1745" s="9">
        <f t="shared" ref="C1745:G1745" si="82">+C1748+C1752+C1755+C1759+C1760+C1761+C1764+C1768+C1772+C1773+C1774+C1775+C1776+C1777+C1780+C1781+C1783+C1784+C1787</f>
        <v>28917741</v>
      </c>
      <c r="D1745" s="9">
        <f t="shared" si="82"/>
        <v>28917741</v>
      </c>
      <c r="E1745" s="9">
        <f t="shared" si="82"/>
        <v>27863731.319999993</v>
      </c>
      <c r="F1745" s="9">
        <f t="shared" si="82"/>
        <v>0</v>
      </c>
      <c r="G1745" s="9">
        <f t="shared" si="82"/>
        <v>1054009.6800000011</v>
      </c>
    </row>
    <row r="1746" spans="1:7" x14ac:dyDescent="0.25">
      <c r="A1746" s="24" t="s">
        <v>623</v>
      </c>
      <c r="B1746" s="16">
        <v>10703010</v>
      </c>
      <c r="C1746" s="9">
        <f t="shared" ref="C1746:G1746" si="83">+C1749+C1750+C1751+C1754+C1753+C1756+C1757+C1758+C1762+C1763+C1765+C1766+C1767+C1769+C1770+C1771+C1778+C1779+C1782+C1785+C1786+C1788</f>
        <v>28584328.999999996</v>
      </c>
      <c r="D1746" s="9">
        <f t="shared" si="83"/>
        <v>28584328.999999996</v>
      </c>
      <c r="E1746" s="9">
        <f t="shared" si="83"/>
        <v>27878079.090000004</v>
      </c>
      <c r="F1746" s="9">
        <f t="shared" si="83"/>
        <v>0</v>
      </c>
      <c r="G1746" s="9">
        <f t="shared" si="83"/>
        <v>706249.90999999945</v>
      </c>
    </row>
    <row r="1747" spans="1:7" x14ac:dyDescent="0.25">
      <c r="A1747" s="5" t="s">
        <v>622</v>
      </c>
      <c r="B1747" s="16">
        <v>10703010</v>
      </c>
      <c r="C1747" s="19">
        <v>5000000</v>
      </c>
      <c r="D1747" s="19">
        <v>5000000</v>
      </c>
      <c r="E1747" s="19">
        <v>4999729.3</v>
      </c>
      <c r="F1747" s="19">
        <f>C1747-D1747</f>
        <v>0</v>
      </c>
      <c r="G1747" s="19">
        <f>D1747-E1747</f>
        <v>270.70000000018626</v>
      </c>
    </row>
    <row r="1748" spans="1:7" hidden="1" x14ac:dyDescent="0.25">
      <c r="A1748" s="5" t="s">
        <v>468</v>
      </c>
      <c r="B1748" s="16" t="s">
        <v>8</v>
      </c>
      <c r="C1748" s="19">
        <v>2482782.42</v>
      </c>
      <c r="D1748" s="19">
        <v>2482782.42</v>
      </c>
      <c r="E1748" s="19">
        <v>2400926.2799999998</v>
      </c>
      <c r="F1748" s="19">
        <f t="shared" si="80"/>
        <v>0</v>
      </c>
      <c r="G1748" s="19">
        <f t="shared" si="81"/>
        <v>81856.14000000013</v>
      </c>
    </row>
    <row r="1749" spans="1:7" hidden="1" x14ac:dyDescent="0.25">
      <c r="A1749" s="5" t="s">
        <v>469</v>
      </c>
      <c r="B1749" s="16" t="s">
        <v>8</v>
      </c>
      <c r="C1749" s="19">
        <v>761112.18</v>
      </c>
      <c r="D1749" s="19">
        <v>761112.18</v>
      </c>
      <c r="E1749" s="19">
        <v>697055.57</v>
      </c>
      <c r="F1749" s="19">
        <f t="shared" si="80"/>
        <v>0</v>
      </c>
      <c r="G1749" s="19">
        <f t="shared" si="81"/>
        <v>64056.610000000102</v>
      </c>
    </row>
    <row r="1750" spans="1:7" hidden="1" x14ac:dyDescent="0.25">
      <c r="A1750" s="5" t="s">
        <v>470</v>
      </c>
      <c r="B1750" s="16" t="s">
        <v>8</v>
      </c>
      <c r="C1750" s="19">
        <v>1217779.49</v>
      </c>
      <c r="D1750" s="19">
        <v>1217779.49</v>
      </c>
      <c r="E1750" s="19">
        <v>1194371.8600000001</v>
      </c>
      <c r="F1750" s="19">
        <f t="shared" si="80"/>
        <v>0</v>
      </c>
      <c r="G1750" s="19">
        <f t="shared" si="81"/>
        <v>23407.629999999888</v>
      </c>
    </row>
    <row r="1751" spans="1:7" hidden="1" x14ac:dyDescent="0.25">
      <c r="A1751" s="5" t="s">
        <v>471</v>
      </c>
      <c r="B1751" s="16" t="s">
        <v>8</v>
      </c>
      <c r="C1751" s="19">
        <v>806778.91</v>
      </c>
      <c r="D1751" s="19">
        <v>806778.91</v>
      </c>
      <c r="E1751" s="19">
        <v>671773.02</v>
      </c>
      <c r="F1751" s="19">
        <f t="shared" si="80"/>
        <v>0</v>
      </c>
      <c r="G1751" s="19">
        <f t="shared" si="81"/>
        <v>135005.89000000001</v>
      </c>
    </row>
    <row r="1752" spans="1:7" hidden="1" x14ac:dyDescent="0.25">
      <c r="A1752" s="5" t="s">
        <v>472</v>
      </c>
      <c r="B1752" s="16" t="s">
        <v>8</v>
      </c>
      <c r="C1752" s="19">
        <v>1334829.24</v>
      </c>
      <c r="D1752" s="19">
        <v>1334829.24</v>
      </c>
      <c r="E1752" s="19">
        <v>1280942.8600000001</v>
      </c>
      <c r="F1752" s="19">
        <f t="shared" si="80"/>
        <v>0</v>
      </c>
      <c r="G1752" s="19">
        <f t="shared" si="81"/>
        <v>53886.379999999888</v>
      </c>
    </row>
    <row r="1753" spans="1:7" hidden="1" x14ac:dyDescent="0.25">
      <c r="A1753" s="5" t="s">
        <v>473</v>
      </c>
      <c r="B1753" s="16" t="s">
        <v>8</v>
      </c>
      <c r="C1753" s="19">
        <v>913334.61</v>
      </c>
      <c r="D1753" s="19">
        <v>913334.61</v>
      </c>
      <c r="E1753" s="19">
        <v>878439.62</v>
      </c>
      <c r="F1753" s="19">
        <f t="shared" si="80"/>
        <v>0</v>
      </c>
      <c r="G1753" s="19">
        <f t="shared" si="81"/>
        <v>34894.989999999991</v>
      </c>
    </row>
    <row r="1754" spans="1:7" hidden="1" x14ac:dyDescent="0.25">
      <c r="A1754" s="5" t="s">
        <v>474</v>
      </c>
      <c r="B1754" s="16" t="s">
        <v>8</v>
      </c>
      <c r="C1754" s="19">
        <v>258778.14</v>
      </c>
      <c r="D1754" s="19">
        <v>258778.14</v>
      </c>
      <c r="E1754" s="19">
        <v>245437.72</v>
      </c>
      <c r="F1754" s="19">
        <f t="shared" si="80"/>
        <v>0</v>
      </c>
      <c r="G1754" s="19">
        <f t="shared" si="81"/>
        <v>13340.420000000013</v>
      </c>
    </row>
    <row r="1755" spans="1:7" hidden="1" x14ac:dyDescent="0.25">
      <c r="A1755" s="5" t="s">
        <v>475</v>
      </c>
      <c r="B1755" s="16" t="s">
        <v>8</v>
      </c>
      <c r="C1755" s="19">
        <v>961077.06</v>
      </c>
      <c r="D1755" s="19">
        <v>961077.06</v>
      </c>
      <c r="E1755" s="19">
        <v>918010.15</v>
      </c>
      <c r="F1755" s="19">
        <f t="shared" si="80"/>
        <v>0</v>
      </c>
      <c r="G1755" s="19">
        <f t="shared" si="81"/>
        <v>43066.910000000033</v>
      </c>
    </row>
    <row r="1756" spans="1:7" hidden="1" x14ac:dyDescent="0.25">
      <c r="A1756" s="5" t="s">
        <v>476</v>
      </c>
      <c r="B1756" s="16" t="s">
        <v>8</v>
      </c>
      <c r="C1756" s="19">
        <v>1826669.23</v>
      </c>
      <c r="D1756" s="19">
        <v>1826669.23</v>
      </c>
      <c r="E1756" s="19">
        <v>1791402.6</v>
      </c>
      <c r="F1756" s="19">
        <f t="shared" si="80"/>
        <v>0</v>
      </c>
      <c r="G1756" s="19">
        <f t="shared" si="81"/>
        <v>35266.629999999888</v>
      </c>
    </row>
    <row r="1757" spans="1:7" hidden="1" x14ac:dyDescent="0.25">
      <c r="A1757" s="5" t="s">
        <v>477</v>
      </c>
      <c r="B1757" s="16" t="s">
        <v>8</v>
      </c>
      <c r="C1757" s="19">
        <v>3805560.9</v>
      </c>
      <c r="D1757" s="19">
        <v>3805560.9</v>
      </c>
      <c r="E1757" s="19">
        <v>3805482.09</v>
      </c>
      <c r="F1757" s="19">
        <f t="shared" si="80"/>
        <v>0</v>
      </c>
      <c r="G1757" s="19">
        <f t="shared" si="81"/>
        <v>78.810000000055879</v>
      </c>
    </row>
    <row r="1758" spans="1:7" hidden="1" x14ac:dyDescent="0.25">
      <c r="A1758" s="5" t="s">
        <v>478</v>
      </c>
      <c r="B1758" s="16" t="s">
        <v>8</v>
      </c>
      <c r="C1758" s="19">
        <v>1065557.05</v>
      </c>
      <c r="D1758" s="19">
        <v>1065557.05</v>
      </c>
      <c r="E1758" s="19">
        <v>1063932.83</v>
      </c>
      <c r="F1758" s="19">
        <f t="shared" si="80"/>
        <v>0</v>
      </c>
      <c r="G1758" s="19">
        <f t="shared" si="81"/>
        <v>1624.2199999999721</v>
      </c>
    </row>
    <row r="1759" spans="1:7" hidden="1" x14ac:dyDescent="0.25">
      <c r="A1759" s="5" t="s">
        <v>479</v>
      </c>
      <c r="B1759" s="16" t="s">
        <v>8</v>
      </c>
      <c r="C1759" s="19">
        <v>2269209.7400000002</v>
      </c>
      <c r="D1759" s="19">
        <v>2269209.7400000002</v>
      </c>
      <c r="E1759" s="19">
        <v>2155987.37</v>
      </c>
      <c r="F1759" s="19">
        <f t="shared" si="80"/>
        <v>0</v>
      </c>
      <c r="G1759" s="19">
        <f t="shared" si="81"/>
        <v>113222.37000000011</v>
      </c>
    </row>
    <row r="1760" spans="1:7" hidden="1" x14ac:dyDescent="0.25">
      <c r="A1760" s="5" t="s">
        <v>480</v>
      </c>
      <c r="B1760" s="16" t="s">
        <v>8</v>
      </c>
      <c r="C1760" s="19">
        <v>2389344.37</v>
      </c>
      <c r="D1760" s="19">
        <v>2389344.37</v>
      </c>
      <c r="E1760" s="19">
        <v>2311509.84</v>
      </c>
      <c r="F1760" s="19">
        <f t="shared" si="80"/>
        <v>0</v>
      </c>
      <c r="G1760" s="19">
        <f t="shared" si="81"/>
        <v>77834.530000000261</v>
      </c>
    </row>
    <row r="1761" spans="1:7" hidden="1" x14ac:dyDescent="0.25">
      <c r="A1761" s="5" t="s">
        <v>481</v>
      </c>
      <c r="B1761" s="16" t="s">
        <v>8</v>
      </c>
      <c r="C1761" s="19">
        <v>2803141.44</v>
      </c>
      <c r="D1761" s="19">
        <v>2803141.44</v>
      </c>
      <c r="E1761" s="19">
        <v>2600877.85</v>
      </c>
      <c r="F1761" s="19">
        <f t="shared" si="80"/>
        <v>0</v>
      </c>
      <c r="G1761" s="19">
        <f t="shared" si="81"/>
        <v>202263.58999999985</v>
      </c>
    </row>
    <row r="1762" spans="1:7" hidden="1" x14ac:dyDescent="0.25">
      <c r="A1762" s="5" t="s">
        <v>482</v>
      </c>
      <c r="B1762" s="16" t="s">
        <v>8</v>
      </c>
      <c r="C1762" s="19">
        <v>913334.61</v>
      </c>
      <c r="D1762" s="19">
        <v>913334.61</v>
      </c>
      <c r="E1762" s="19">
        <v>885026.18</v>
      </c>
      <c r="F1762" s="19">
        <f t="shared" ref="F1762:F1818" si="84">C1762-D1762</f>
        <v>0</v>
      </c>
      <c r="G1762" s="19">
        <f t="shared" ref="G1762:G1818" si="85">D1762-E1762</f>
        <v>28308.429999999935</v>
      </c>
    </row>
    <row r="1763" spans="1:7" hidden="1" x14ac:dyDescent="0.25">
      <c r="A1763" s="5" t="s">
        <v>483</v>
      </c>
      <c r="B1763" s="16" t="s">
        <v>8</v>
      </c>
      <c r="C1763" s="19">
        <v>2359447.7599999998</v>
      </c>
      <c r="D1763" s="19">
        <v>2359447.7599999998</v>
      </c>
      <c r="E1763" s="19">
        <v>2347709.7400000002</v>
      </c>
      <c r="F1763" s="19">
        <f t="shared" si="84"/>
        <v>0</v>
      </c>
      <c r="G1763" s="19">
        <f t="shared" si="85"/>
        <v>11738.019999999553</v>
      </c>
    </row>
    <row r="1764" spans="1:7" hidden="1" x14ac:dyDescent="0.25">
      <c r="A1764" s="5" t="s">
        <v>484</v>
      </c>
      <c r="B1764" s="16" t="s">
        <v>8</v>
      </c>
      <c r="C1764" s="19">
        <v>587324.87</v>
      </c>
      <c r="D1764" s="19">
        <v>587324.87</v>
      </c>
      <c r="E1764" s="19">
        <v>580315.35</v>
      </c>
      <c r="F1764" s="19">
        <f t="shared" si="84"/>
        <v>0</v>
      </c>
      <c r="G1764" s="19">
        <f t="shared" si="85"/>
        <v>7009.5200000000186</v>
      </c>
    </row>
    <row r="1765" spans="1:7" hidden="1" x14ac:dyDescent="0.25">
      <c r="A1765" s="5" t="s">
        <v>485</v>
      </c>
      <c r="B1765" s="16" t="s">
        <v>8</v>
      </c>
      <c r="C1765" s="19">
        <v>761112.18</v>
      </c>
      <c r="D1765" s="19">
        <v>761112.18</v>
      </c>
      <c r="E1765" s="19">
        <v>726393.07</v>
      </c>
      <c r="F1765" s="19">
        <f t="shared" si="84"/>
        <v>0</v>
      </c>
      <c r="G1765" s="19">
        <f t="shared" si="85"/>
        <v>34719.110000000102</v>
      </c>
    </row>
    <row r="1766" spans="1:7" hidden="1" x14ac:dyDescent="0.25">
      <c r="A1766" s="5" t="s">
        <v>486</v>
      </c>
      <c r="B1766" s="16" t="s">
        <v>8</v>
      </c>
      <c r="C1766" s="19">
        <v>608889.74</v>
      </c>
      <c r="D1766" s="19">
        <v>608889.74</v>
      </c>
      <c r="E1766" s="19">
        <v>600113.80000000005</v>
      </c>
      <c r="F1766" s="19">
        <f t="shared" si="84"/>
        <v>0</v>
      </c>
      <c r="G1766" s="19">
        <f t="shared" si="85"/>
        <v>8775.9399999999441</v>
      </c>
    </row>
    <row r="1767" spans="1:7" hidden="1" x14ac:dyDescent="0.25">
      <c r="A1767" s="5" t="s">
        <v>487</v>
      </c>
      <c r="B1767" s="16" t="s">
        <v>8</v>
      </c>
      <c r="C1767" s="19">
        <v>1217779.49</v>
      </c>
      <c r="D1767" s="19">
        <v>1217779.49</v>
      </c>
      <c r="E1767" s="19">
        <v>1171605.68</v>
      </c>
      <c r="F1767" s="19">
        <f t="shared" si="84"/>
        <v>0</v>
      </c>
      <c r="G1767" s="19">
        <f t="shared" si="85"/>
        <v>46173.810000000056</v>
      </c>
    </row>
    <row r="1768" spans="1:7" hidden="1" x14ac:dyDescent="0.25">
      <c r="A1768" s="5" t="s">
        <v>488</v>
      </c>
      <c r="B1768" s="16" t="s">
        <v>8</v>
      </c>
      <c r="C1768" s="19">
        <v>667414.63</v>
      </c>
      <c r="D1768" s="19">
        <v>667414.63</v>
      </c>
      <c r="E1768" s="19">
        <v>666456.04</v>
      </c>
      <c r="F1768" s="19">
        <f t="shared" si="84"/>
        <v>0</v>
      </c>
      <c r="G1768" s="19">
        <f t="shared" si="85"/>
        <v>958.5899999999674</v>
      </c>
    </row>
    <row r="1769" spans="1:7" hidden="1" x14ac:dyDescent="0.25">
      <c r="A1769" s="5" t="s">
        <v>489</v>
      </c>
      <c r="B1769" s="16" t="s">
        <v>8</v>
      </c>
      <c r="C1769" s="19">
        <v>1948447.18</v>
      </c>
      <c r="D1769" s="19">
        <v>1948447.18</v>
      </c>
      <c r="E1769" s="19">
        <v>1865107.36</v>
      </c>
      <c r="F1769" s="19">
        <f t="shared" si="84"/>
        <v>0</v>
      </c>
      <c r="G1769" s="19">
        <f t="shared" si="85"/>
        <v>83339.819999999832</v>
      </c>
    </row>
    <row r="1770" spans="1:7" hidden="1" x14ac:dyDescent="0.25">
      <c r="A1770" s="5" t="s">
        <v>490</v>
      </c>
      <c r="B1770" s="16" t="s">
        <v>8</v>
      </c>
      <c r="C1770" s="19">
        <v>1019890.32</v>
      </c>
      <c r="D1770" s="19">
        <v>1019890.32</v>
      </c>
      <c r="E1770" s="19">
        <v>997516.71</v>
      </c>
      <c r="F1770" s="19">
        <f t="shared" si="84"/>
        <v>0</v>
      </c>
      <c r="G1770" s="19">
        <f t="shared" si="85"/>
        <v>22373.609999999986</v>
      </c>
    </row>
    <row r="1771" spans="1:7" hidden="1" x14ac:dyDescent="0.25">
      <c r="A1771" s="5" t="s">
        <v>491</v>
      </c>
      <c r="B1771" s="16" t="s">
        <v>8</v>
      </c>
      <c r="C1771" s="19">
        <v>943779.09</v>
      </c>
      <c r="D1771" s="19">
        <v>943779.09</v>
      </c>
      <c r="E1771" s="19">
        <v>934830.48</v>
      </c>
      <c r="F1771" s="19">
        <f t="shared" si="84"/>
        <v>0</v>
      </c>
      <c r="G1771" s="19">
        <f t="shared" si="85"/>
        <v>8948.609999999986</v>
      </c>
    </row>
    <row r="1772" spans="1:7" hidden="1" x14ac:dyDescent="0.25">
      <c r="A1772" s="5" t="s">
        <v>492</v>
      </c>
      <c r="B1772" s="16" t="s">
        <v>8</v>
      </c>
      <c r="C1772" s="19">
        <v>1775322.91</v>
      </c>
      <c r="D1772" s="19">
        <v>1775322.91</v>
      </c>
      <c r="E1772" s="19">
        <v>1767882.67</v>
      </c>
      <c r="F1772" s="19">
        <f t="shared" si="84"/>
        <v>0</v>
      </c>
      <c r="G1772" s="19">
        <f t="shared" si="85"/>
        <v>7440.2399999999907</v>
      </c>
    </row>
    <row r="1773" spans="1:7" hidden="1" x14ac:dyDescent="0.25">
      <c r="A1773" s="5" t="s">
        <v>493</v>
      </c>
      <c r="B1773" s="16" t="s">
        <v>8</v>
      </c>
      <c r="C1773" s="19">
        <v>593999.02</v>
      </c>
      <c r="D1773" s="19">
        <v>593999.02</v>
      </c>
      <c r="E1773" s="19">
        <v>526900.93999999994</v>
      </c>
      <c r="F1773" s="19">
        <f t="shared" si="84"/>
        <v>0</v>
      </c>
      <c r="G1773" s="19">
        <f t="shared" si="85"/>
        <v>67098.080000000075</v>
      </c>
    </row>
    <row r="1774" spans="1:7" hidden="1" x14ac:dyDescent="0.25">
      <c r="A1774" s="5" t="s">
        <v>494</v>
      </c>
      <c r="B1774" s="16" t="s">
        <v>8</v>
      </c>
      <c r="C1774" s="19">
        <v>2736399.97</v>
      </c>
      <c r="D1774" s="19">
        <v>2736399.97</v>
      </c>
      <c r="E1774" s="19">
        <v>2589616.59</v>
      </c>
      <c r="F1774" s="19">
        <f t="shared" si="84"/>
        <v>0</v>
      </c>
      <c r="G1774" s="19">
        <f t="shared" si="85"/>
        <v>146783.38000000035</v>
      </c>
    </row>
    <row r="1775" spans="1:7" hidden="1" x14ac:dyDescent="0.25">
      <c r="A1775" s="5" t="s">
        <v>495</v>
      </c>
      <c r="B1775" s="16" t="s">
        <v>8</v>
      </c>
      <c r="C1775" s="19">
        <v>800897.55</v>
      </c>
      <c r="D1775" s="19">
        <v>800897.55</v>
      </c>
      <c r="E1775" s="19">
        <v>798647</v>
      </c>
      <c r="F1775" s="19">
        <f t="shared" si="84"/>
        <v>0</v>
      </c>
      <c r="G1775" s="19">
        <f t="shared" si="85"/>
        <v>2250.5500000000466</v>
      </c>
    </row>
    <row r="1776" spans="1:7" hidden="1" x14ac:dyDescent="0.25">
      <c r="A1776" s="5" t="s">
        <v>496</v>
      </c>
      <c r="B1776" s="16" t="s">
        <v>8</v>
      </c>
      <c r="C1776" s="19">
        <v>1081211.7</v>
      </c>
      <c r="D1776" s="19">
        <v>1081211.7</v>
      </c>
      <c r="E1776" s="19">
        <v>1071475.98</v>
      </c>
      <c r="F1776" s="19">
        <f t="shared" si="84"/>
        <v>0</v>
      </c>
      <c r="G1776" s="19">
        <f t="shared" si="85"/>
        <v>9735.7199999999721</v>
      </c>
    </row>
    <row r="1777" spans="1:13" hidden="1" x14ac:dyDescent="0.25">
      <c r="A1777" s="5" t="s">
        <v>497</v>
      </c>
      <c r="B1777" s="16" t="s">
        <v>8</v>
      </c>
      <c r="C1777" s="19">
        <v>1346842.72</v>
      </c>
      <c r="D1777" s="19">
        <v>1346842.72</v>
      </c>
      <c r="E1777" s="19">
        <v>1293564.17</v>
      </c>
      <c r="F1777" s="19">
        <f t="shared" si="84"/>
        <v>0</v>
      </c>
      <c r="G1777" s="19">
        <f t="shared" si="85"/>
        <v>53278.550000000047</v>
      </c>
    </row>
    <row r="1778" spans="1:13" hidden="1" x14ac:dyDescent="0.25">
      <c r="A1778" s="5" t="s">
        <v>498</v>
      </c>
      <c r="B1778" s="16" t="s">
        <v>8</v>
      </c>
      <c r="C1778" s="19">
        <v>1217779.49</v>
      </c>
      <c r="D1778" s="19">
        <v>1217779.49</v>
      </c>
      <c r="E1778" s="19">
        <v>1191639.45</v>
      </c>
      <c r="F1778" s="19">
        <f t="shared" si="84"/>
        <v>0</v>
      </c>
      <c r="G1778" s="19">
        <f t="shared" si="85"/>
        <v>26140.040000000037</v>
      </c>
    </row>
    <row r="1779" spans="1:13" hidden="1" x14ac:dyDescent="0.25">
      <c r="A1779" s="5" t="s">
        <v>499</v>
      </c>
      <c r="B1779" s="16" t="s">
        <v>8</v>
      </c>
      <c r="C1779" s="19">
        <v>1004668.08</v>
      </c>
      <c r="D1779" s="19">
        <v>1004668.08</v>
      </c>
      <c r="E1779" s="19">
        <v>960923.27</v>
      </c>
      <c r="F1779" s="19">
        <f t="shared" si="84"/>
        <v>0</v>
      </c>
      <c r="G1779" s="19">
        <f t="shared" si="85"/>
        <v>43744.809999999939</v>
      </c>
    </row>
    <row r="1780" spans="1:13" hidden="1" x14ac:dyDescent="0.25">
      <c r="A1780" s="5" t="s">
        <v>500</v>
      </c>
      <c r="B1780" s="16" t="s">
        <v>8</v>
      </c>
      <c r="C1780" s="19">
        <v>667414.63</v>
      </c>
      <c r="D1780" s="19">
        <v>667414.63</v>
      </c>
      <c r="E1780" s="19">
        <v>654995.82999999996</v>
      </c>
      <c r="F1780" s="19">
        <f t="shared" si="84"/>
        <v>0</v>
      </c>
      <c r="G1780" s="19">
        <f t="shared" si="85"/>
        <v>12418.800000000047</v>
      </c>
    </row>
    <row r="1781" spans="1:13" hidden="1" x14ac:dyDescent="0.25">
      <c r="A1781" s="5" t="s">
        <v>501</v>
      </c>
      <c r="B1781" s="16" t="s">
        <v>8</v>
      </c>
      <c r="C1781" s="19">
        <v>1281436.0900000001</v>
      </c>
      <c r="D1781" s="19">
        <v>1281436.0900000001</v>
      </c>
      <c r="E1781" s="19">
        <v>1279525.6599999999</v>
      </c>
      <c r="F1781" s="19">
        <f t="shared" si="84"/>
        <v>0</v>
      </c>
      <c r="G1781" s="19">
        <f t="shared" si="85"/>
        <v>1910.4300000001676</v>
      </c>
    </row>
    <row r="1782" spans="1:13" hidden="1" x14ac:dyDescent="0.25">
      <c r="A1782" s="5" t="s">
        <v>502</v>
      </c>
      <c r="B1782" s="16" t="s">
        <v>8</v>
      </c>
      <c r="C1782" s="19">
        <v>605845.29</v>
      </c>
      <c r="D1782" s="19">
        <v>605845.29</v>
      </c>
      <c r="E1782" s="19">
        <v>600260.68000000005</v>
      </c>
      <c r="F1782" s="19">
        <f t="shared" si="84"/>
        <v>0</v>
      </c>
      <c r="G1782" s="19">
        <f t="shared" si="85"/>
        <v>5584.609999999986</v>
      </c>
    </row>
    <row r="1783" spans="1:13" hidden="1" x14ac:dyDescent="0.25">
      <c r="A1783" s="5" t="s">
        <v>503</v>
      </c>
      <c r="B1783" s="16" t="s">
        <v>8</v>
      </c>
      <c r="C1783" s="19">
        <v>1334829.26</v>
      </c>
      <c r="D1783" s="19">
        <v>1334829.26</v>
      </c>
      <c r="E1783" s="19">
        <v>1327100.45</v>
      </c>
      <c r="F1783" s="19">
        <f t="shared" si="84"/>
        <v>0</v>
      </c>
      <c r="G1783" s="19">
        <f t="shared" si="85"/>
        <v>7728.8100000000559</v>
      </c>
    </row>
    <row r="1784" spans="1:13" hidden="1" x14ac:dyDescent="0.25">
      <c r="A1784" s="5" t="s">
        <v>504</v>
      </c>
      <c r="B1784" s="16" t="s">
        <v>8</v>
      </c>
      <c r="C1784" s="19">
        <v>2269209.7400000002</v>
      </c>
      <c r="D1784" s="19">
        <v>2269209.7400000002</v>
      </c>
      <c r="E1784" s="19">
        <v>2145078.73</v>
      </c>
      <c r="F1784" s="19">
        <f t="shared" si="84"/>
        <v>0</v>
      </c>
      <c r="G1784" s="19">
        <f t="shared" si="85"/>
        <v>124131.01000000024</v>
      </c>
    </row>
    <row r="1785" spans="1:13" hidden="1" x14ac:dyDescent="0.25">
      <c r="A1785" s="5" t="s">
        <v>505</v>
      </c>
      <c r="B1785" s="16" t="s">
        <v>8</v>
      </c>
      <c r="C1785" s="19">
        <v>761112.18</v>
      </c>
      <c r="D1785" s="19">
        <v>761112.18</v>
      </c>
      <c r="E1785" s="19">
        <v>761111.41</v>
      </c>
      <c r="F1785" s="19">
        <f t="shared" si="84"/>
        <v>0</v>
      </c>
      <c r="G1785" s="19">
        <f t="shared" si="85"/>
        <v>0.77000000001862645</v>
      </c>
    </row>
    <row r="1786" spans="1:13" hidden="1" x14ac:dyDescent="0.25">
      <c r="A1786" s="5" t="s">
        <v>506</v>
      </c>
      <c r="B1786" s="16" t="s">
        <v>8</v>
      </c>
      <c r="C1786" s="19">
        <v>3044448.72</v>
      </c>
      <c r="D1786" s="19">
        <v>3044448.72</v>
      </c>
      <c r="E1786" s="19">
        <v>2966602.1</v>
      </c>
      <c r="F1786" s="19">
        <f t="shared" si="84"/>
        <v>0</v>
      </c>
      <c r="G1786" s="19">
        <f t="shared" si="85"/>
        <v>77846.620000000112</v>
      </c>
    </row>
    <row r="1787" spans="1:13" hidden="1" x14ac:dyDescent="0.25">
      <c r="A1787" s="5" t="s">
        <v>507</v>
      </c>
      <c r="B1787" s="16" t="s">
        <v>8</v>
      </c>
      <c r="C1787" s="19">
        <v>1535053.64</v>
      </c>
      <c r="D1787" s="19">
        <v>1535053.64</v>
      </c>
      <c r="E1787" s="19">
        <v>1493917.56</v>
      </c>
      <c r="F1787" s="19">
        <f t="shared" si="84"/>
        <v>0</v>
      </c>
      <c r="G1787" s="19">
        <f t="shared" si="85"/>
        <v>41136.079999999842</v>
      </c>
    </row>
    <row r="1788" spans="1:13" hidden="1" x14ac:dyDescent="0.25">
      <c r="A1788" s="5" t="s">
        <v>508</v>
      </c>
      <c r="B1788" s="16" t="s">
        <v>8</v>
      </c>
      <c r="C1788" s="19">
        <v>1522224.36</v>
      </c>
      <c r="D1788" s="19">
        <v>1522224.36</v>
      </c>
      <c r="E1788" s="19">
        <v>1521343.85</v>
      </c>
      <c r="F1788" s="19">
        <f t="shared" si="84"/>
        <v>0</v>
      </c>
      <c r="G1788" s="19">
        <f t="shared" si="85"/>
        <v>880.51000000000931</v>
      </c>
    </row>
    <row r="1789" spans="1:13" x14ac:dyDescent="0.25">
      <c r="B1789" s="16"/>
    </row>
    <row r="1790" spans="1:13" s="17" customFormat="1" x14ac:dyDescent="0.25">
      <c r="A1790" s="17" t="s">
        <v>509</v>
      </c>
      <c r="B1790" s="15" t="s">
        <v>8</v>
      </c>
      <c r="C1790" s="20">
        <v>311028662.22000003</v>
      </c>
      <c r="D1790" s="20">
        <v>311028662.22000003</v>
      </c>
      <c r="E1790" s="20">
        <v>287995545.31</v>
      </c>
      <c r="F1790" s="20">
        <f t="shared" si="84"/>
        <v>0</v>
      </c>
      <c r="G1790" s="20">
        <f t="shared" si="85"/>
        <v>23033116.910000026</v>
      </c>
      <c r="I1790" s="22"/>
      <c r="J1790" s="22"/>
      <c r="K1790" s="22"/>
      <c r="L1790" s="22"/>
      <c r="M1790" s="22"/>
    </row>
    <row r="1791" spans="1:13" x14ac:dyDescent="0.25">
      <c r="A1791" s="5" t="s">
        <v>14</v>
      </c>
      <c r="B1791" s="16" t="s">
        <v>8</v>
      </c>
      <c r="C1791" s="19">
        <v>79085562.920000002</v>
      </c>
      <c r="D1791" s="19">
        <v>79085562.920000002</v>
      </c>
      <c r="E1791" s="19">
        <v>78874750.670000002</v>
      </c>
      <c r="F1791" s="19">
        <f t="shared" si="84"/>
        <v>0</v>
      </c>
      <c r="G1791" s="19">
        <f t="shared" si="85"/>
        <v>210812.25</v>
      </c>
    </row>
    <row r="1792" spans="1:13" x14ac:dyDescent="0.25">
      <c r="A1792" s="5" t="s">
        <v>15</v>
      </c>
      <c r="B1792" s="16" t="s">
        <v>8</v>
      </c>
      <c r="C1792" s="19">
        <v>55068639.280000001</v>
      </c>
      <c r="D1792" s="19">
        <v>55068639.280000001</v>
      </c>
      <c r="E1792" s="19">
        <v>55068639.280000001</v>
      </c>
      <c r="F1792" s="19">
        <f t="shared" si="84"/>
        <v>0</v>
      </c>
      <c r="G1792" s="19">
        <f t="shared" si="85"/>
        <v>0</v>
      </c>
    </row>
    <row r="1793" spans="1:13" x14ac:dyDescent="0.25">
      <c r="A1793" s="5" t="s">
        <v>16</v>
      </c>
      <c r="B1793" s="16" t="s">
        <v>8</v>
      </c>
      <c r="C1793" s="19">
        <v>139606280.52000001</v>
      </c>
      <c r="D1793" s="19">
        <v>139606280.52000001</v>
      </c>
      <c r="E1793" s="19">
        <v>139503309.91</v>
      </c>
      <c r="F1793" s="19">
        <f t="shared" si="84"/>
        <v>0</v>
      </c>
      <c r="G1793" s="19">
        <f t="shared" si="85"/>
        <v>102970.61000001431</v>
      </c>
    </row>
    <row r="1794" spans="1:13" x14ac:dyDescent="0.25">
      <c r="A1794" s="5" t="s">
        <v>17</v>
      </c>
      <c r="B1794" s="16" t="s">
        <v>8</v>
      </c>
      <c r="C1794" s="19">
        <v>37268179.5</v>
      </c>
      <c r="D1794" s="19">
        <v>37268179.5</v>
      </c>
      <c r="E1794" s="19">
        <v>14548845.449999999</v>
      </c>
      <c r="F1794" s="19">
        <f t="shared" si="84"/>
        <v>0</v>
      </c>
      <c r="G1794" s="19">
        <f t="shared" si="85"/>
        <v>22719334.050000001</v>
      </c>
    </row>
    <row r="1795" spans="1:13" x14ac:dyDescent="0.25">
      <c r="B1795" s="16"/>
    </row>
    <row r="1796" spans="1:13" x14ac:dyDescent="0.25">
      <c r="A1796" s="17" t="s">
        <v>510</v>
      </c>
      <c r="B1796" s="15">
        <v>9911</v>
      </c>
      <c r="C1796" s="20">
        <v>139606280.52000001</v>
      </c>
      <c r="D1796" s="20">
        <v>139606280.52000001</v>
      </c>
      <c r="E1796" s="20">
        <v>139503309.91</v>
      </c>
      <c r="F1796" s="20">
        <f t="shared" si="84"/>
        <v>0</v>
      </c>
      <c r="G1796" s="20">
        <f t="shared" si="85"/>
        <v>102970.61000001431</v>
      </c>
    </row>
    <row r="1797" spans="1:13" s="17" customFormat="1" x14ac:dyDescent="0.25">
      <c r="A1797" s="17" t="s">
        <v>226</v>
      </c>
      <c r="B1797" s="15">
        <v>200</v>
      </c>
      <c r="C1797" s="21">
        <v>139606280.52000001</v>
      </c>
      <c r="D1797" s="21">
        <v>139606280.52000001</v>
      </c>
      <c r="E1797" s="21">
        <v>139503309.91</v>
      </c>
      <c r="F1797" s="21">
        <f t="shared" si="84"/>
        <v>0</v>
      </c>
      <c r="G1797" s="21">
        <f t="shared" si="85"/>
        <v>102970.61000001431</v>
      </c>
      <c r="I1797" s="22"/>
      <c r="J1797" s="22"/>
      <c r="K1797" s="22"/>
      <c r="L1797" s="22"/>
      <c r="M1797" s="22"/>
    </row>
    <row r="1798" spans="1:13" x14ac:dyDescent="0.25">
      <c r="A1798" s="5" t="s">
        <v>34</v>
      </c>
      <c r="B1798" s="16">
        <v>20102040</v>
      </c>
      <c r="C1798" s="19">
        <v>114338961</v>
      </c>
      <c r="D1798" s="19">
        <v>114338961</v>
      </c>
      <c r="E1798" s="19">
        <v>114338960.19</v>
      </c>
      <c r="F1798" s="19">
        <f t="shared" si="84"/>
        <v>0</v>
      </c>
      <c r="G1798" s="19">
        <f t="shared" si="85"/>
        <v>0.81000000238418579</v>
      </c>
    </row>
    <row r="1799" spans="1:13" x14ac:dyDescent="0.25">
      <c r="A1799" s="5" t="s">
        <v>63</v>
      </c>
      <c r="B1799" s="16">
        <v>50301020</v>
      </c>
      <c r="C1799" s="19">
        <v>25267319.52</v>
      </c>
      <c r="D1799" s="19">
        <v>25267319.52</v>
      </c>
      <c r="E1799" s="19">
        <v>25164349.719999999</v>
      </c>
      <c r="F1799" s="19">
        <f t="shared" si="84"/>
        <v>0</v>
      </c>
      <c r="G1799" s="19">
        <f t="shared" si="85"/>
        <v>102969.80000000075</v>
      </c>
    </row>
    <row r="1800" spans="1:13" x14ac:dyDescent="0.25">
      <c r="B1800" s="16"/>
    </row>
    <row r="1801" spans="1:13" x14ac:dyDescent="0.25">
      <c r="A1801" s="17" t="s">
        <v>511</v>
      </c>
      <c r="B1801" s="15">
        <v>4490</v>
      </c>
      <c r="C1801" s="20">
        <v>5137698.4000000004</v>
      </c>
      <c r="D1801" s="20">
        <v>5137698.4000000004</v>
      </c>
      <c r="E1801" s="20">
        <v>5137698.4000000004</v>
      </c>
      <c r="F1801" s="20">
        <f t="shared" si="84"/>
        <v>0</v>
      </c>
      <c r="G1801" s="20">
        <f t="shared" si="85"/>
        <v>0</v>
      </c>
    </row>
    <row r="1802" spans="1:13" s="17" customFormat="1" x14ac:dyDescent="0.25">
      <c r="A1802" s="17" t="s">
        <v>19</v>
      </c>
      <c r="B1802" s="15">
        <v>100</v>
      </c>
      <c r="C1802" s="21">
        <v>4907989.95</v>
      </c>
      <c r="D1802" s="21">
        <v>4907989.95</v>
      </c>
      <c r="E1802" s="21">
        <v>4907989.95</v>
      </c>
      <c r="F1802" s="21">
        <f t="shared" si="84"/>
        <v>0</v>
      </c>
      <c r="G1802" s="21">
        <f t="shared" si="85"/>
        <v>0</v>
      </c>
      <c r="I1802" s="22"/>
      <c r="J1802" s="22"/>
      <c r="K1802" s="22"/>
      <c r="L1802" s="22"/>
      <c r="M1802" s="22"/>
    </row>
    <row r="1803" spans="1:13" x14ac:dyDescent="0.25">
      <c r="A1803" s="5" t="s">
        <v>20</v>
      </c>
      <c r="B1803" s="16">
        <v>50101010</v>
      </c>
      <c r="C1803" s="19">
        <v>3510633</v>
      </c>
      <c r="D1803" s="19">
        <v>3510633</v>
      </c>
      <c r="E1803" s="19">
        <v>3510633</v>
      </c>
      <c r="F1803" s="19">
        <f t="shared" si="84"/>
        <v>0</v>
      </c>
      <c r="G1803" s="19">
        <f t="shared" si="85"/>
        <v>0</v>
      </c>
    </row>
    <row r="1804" spans="1:13" x14ac:dyDescent="0.25">
      <c r="A1804" s="5" t="s">
        <v>22</v>
      </c>
      <c r="B1804" s="16">
        <v>50102010</v>
      </c>
      <c r="C1804" s="19">
        <v>117507.27</v>
      </c>
      <c r="D1804" s="19">
        <v>117507.27</v>
      </c>
      <c r="E1804" s="19">
        <v>117507.27</v>
      </c>
      <c r="F1804" s="19">
        <f t="shared" si="84"/>
        <v>0</v>
      </c>
      <c r="G1804" s="19">
        <f t="shared" si="85"/>
        <v>0</v>
      </c>
    </row>
    <row r="1805" spans="1:13" x14ac:dyDescent="0.25">
      <c r="A1805" s="5" t="s">
        <v>23</v>
      </c>
      <c r="B1805" s="16">
        <v>50102020</v>
      </c>
      <c r="C1805" s="19">
        <v>102000</v>
      </c>
      <c r="D1805" s="19">
        <v>102000</v>
      </c>
      <c r="E1805" s="19">
        <v>102000</v>
      </c>
      <c r="F1805" s="19">
        <f t="shared" si="84"/>
        <v>0</v>
      </c>
      <c r="G1805" s="19">
        <f t="shared" si="85"/>
        <v>0</v>
      </c>
    </row>
    <row r="1806" spans="1:13" x14ac:dyDescent="0.25">
      <c r="A1806" s="5" t="s">
        <v>24</v>
      </c>
      <c r="B1806" s="16">
        <v>50102040</v>
      </c>
      <c r="C1806" s="19">
        <v>30000</v>
      </c>
      <c r="D1806" s="19">
        <v>30000</v>
      </c>
      <c r="E1806" s="19">
        <v>30000</v>
      </c>
      <c r="F1806" s="19">
        <f t="shared" si="84"/>
        <v>0</v>
      </c>
      <c r="G1806" s="19">
        <f t="shared" si="85"/>
        <v>0</v>
      </c>
    </row>
    <row r="1807" spans="1:13" x14ac:dyDescent="0.25">
      <c r="A1807" s="5" t="s">
        <v>148</v>
      </c>
      <c r="B1807" s="16">
        <v>50102120</v>
      </c>
      <c r="C1807" s="19">
        <v>5000</v>
      </c>
      <c r="D1807" s="19">
        <v>5000</v>
      </c>
      <c r="E1807" s="19">
        <v>5000</v>
      </c>
      <c r="F1807" s="19">
        <f t="shared" si="84"/>
        <v>0</v>
      </c>
      <c r="G1807" s="19">
        <f t="shared" si="85"/>
        <v>0</v>
      </c>
    </row>
    <row r="1808" spans="1:13" x14ac:dyDescent="0.25">
      <c r="A1808" s="5" t="s">
        <v>26</v>
      </c>
      <c r="B1808" s="16">
        <v>50102140</v>
      </c>
      <c r="C1808" s="19">
        <v>615374</v>
      </c>
      <c r="D1808" s="19">
        <v>615374</v>
      </c>
      <c r="E1808" s="19">
        <v>615374</v>
      </c>
      <c r="F1808" s="19">
        <f t="shared" si="84"/>
        <v>0</v>
      </c>
      <c r="G1808" s="19">
        <f t="shared" si="85"/>
        <v>0</v>
      </c>
    </row>
    <row r="1809" spans="1:13" x14ac:dyDescent="0.25">
      <c r="A1809" s="5" t="s">
        <v>27</v>
      </c>
      <c r="B1809" s="16">
        <v>50102150</v>
      </c>
      <c r="C1809" s="19">
        <v>30000</v>
      </c>
      <c r="D1809" s="19">
        <v>30000</v>
      </c>
      <c r="E1809" s="19">
        <v>30000</v>
      </c>
      <c r="F1809" s="19">
        <f t="shared" si="84"/>
        <v>0</v>
      </c>
      <c r="G1809" s="19">
        <f t="shared" si="85"/>
        <v>0</v>
      </c>
    </row>
    <row r="1810" spans="1:13" x14ac:dyDescent="0.25">
      <c r="A1810" s="5" t="s">
        <v>28</v>
      </c>
      <c r="B1810" s="16">
        <v>50103010</v>
      </c>
      <c r="C1810" s="19">
        <v>421276.68</v>
      </c>
      <c r="D1810" s="19">
        <v>421276.68</v>
      </c>
      <c r="E1810" s="19">
        <v>421276.68</v>
      </c>
      <c r="F1810" s="19">
        <f t="shared" si="84"/>
        <v>0</v>
      </c>
      <c r="G1810" s="19">
        <f t="shared" si="85"/>
        <v>0</v>
      </c>
    </row>
    <row r="1811" spans="1:13" x14ac:dyDescent="0.25">
      <c r="A1811" s="5" t="s">
        <v>29</v>
      </c>
      <c r="B1811" s="16">
        <v>50103020</v>
      </c>
      <c r="C1811" s="19">
        <v>6300</v>
      </c>
      <c r="D1811" s="19">
        <v>6300</v>
      </c>
      <c r="E1811" s="19">
        <v>6300</v>
      </c>
      <c r="F1811" s="19">
        <f t="shared" si="84"/>
        <v>0</v>
      </c>
      <c r="G1811" s="19">
        <f t="shared" si="85"/>
        <v>0</v>
      </c>
    </row>
    <row r="1812" spans="1:13" x14ac:dyDescent="0.25">
      <c r="A1812" s="5" t="s">
        <v>30</v>
      </c>
      <c r="B1812" s="16">
        <v>50103030</v>
      </c>
      <c r="C1812" s="19">
        <v>33599</v>
      </c>
      <c r="D1812" s="19">
        <v>33599</v>
      </c>
      <c r="E1812" s="19">
        <v>33599</v>
      </c>
      <c r="F1812" s="19">
        <f t="shared" si="84"/>
        <v>0</v>
      </c>
      <c r="G1812" s="19">
        <f t="shared" si="85"/>
        <v>0</v>
      </c>
    </row>
    <row r="1813" spans="1:13" x14ac:dyDescent="0.25">
      <c r="A1813" s="5" t="s">
        <v>31</v>
      </c>
      <c r="B1813" s="16">
        <v>50103040</v>
      </c>
      <c r="C1813" s="19">
        <v>6300</v>
      </c>
      <c r="D1813" s="19">
        <v>6300</v>
      </c>
      <c r="E1813" s="19">
        <v>6300</v>
      </c>
      <c r="F1813" s="19">
        <f t="shared" si="84"/>
        <v>0</v>
      </c>
      <c r="G1813" s="19">
        <f t="shared" si="85"/>
        <v>0</v>
      </c>
    </row>
    <row r="1814" spans="1:13" x14ac:dyDescent="0.25">
      <c r="A1814" s="5" t="s">
        <v>32</v>
      </c>
      <c r="B1814" s="16">
        <v>50104990</v>
      </c>
      <c r="C1814" s="19">
        <v>30000</v>
      </c>
      <c r="D1814" s="19">
        <v>30000</v>
      </c>
      <c r="E1814" s="19">
        <v>30000</v>
      </c>
      <c r="F1814" s="19">
        <f t="shared" si="84"/>
        <v>0</v>
      </c>
      <c r="G1814" s="19">
        <f t="shared" si="85"/>
        <v>0</v>
      </c>
    </row>
    <row r="1815" spans="1:13" x14ac:dyDescent="0.25">
      <c r="B1815" s="16"/>
    </row>
    <row r="1816" spans="1:13" s="17" customFormat="1" x14ac:dyDescent="0.25">
      <c r="A1816" s="17" t="s">
        <v>33</v>
      </c>
      <c r="B1816" s="15">
        <v>200</v>
      </c>
      <c r="C1816" s="20">
        <v>229708.45</v>
      </c>
      <c r="D1816" s="20">
        <v>229708.45</v>
      </c>
      <c r="E1816" s="20">
        <v>229708.45</v>
      </c>
      <c r="F1816" s="20">
        <f t="shared" si="84"/>
        <v>0</v>
      </c>
      <c r="G1816" s="20">
        <f t="shared" si="85"/>
        <v>0</v>
      </c>
      <c r="I1816" s="22"/>
      <c r="J1816" s="22"/>
      <c r="K1816" s="22"/>
      <c r="L1816" s="22"/>
      <c r="M1816" s="22"/>
    </row>
    <row r="1817" spans="1:13" x14ac:dyDescent="0.25">
      <c r="A1817" s="5" t="s">
        <v>163</v>
      </c>
      <c r="B1817" s="16">
        <v>50204020</v>
      </c>
      <c r="C1817" s="19">
        <v>185708.45</v>
      </c>
      <c r="D1817" s="19">
        <v>185708.45</v>
      </c>
      <c r="E1817" s="19">
        <v>185708.45</v>
      </c>
      <c r="F1817" s="19">
        <f t="shared" si="84"/>
        <v>0</v>
      </c>
      <c r="G1817" s="19">
        <f t="shared" si="85"/>
        <v>0</v>
      </c>
    </row>
    <row r="1818" spans="1:13" x14ac:dyDescent="0.25">
      <c r="A1818" s="5" t="s">
        <v>41</v>
      </c>
      <c r="B1818" s="16">
        <v>50205020</v>
      </c>
      <c r="C1818" s="19">
        <v>44000</v>
      </c>
      <c r="D1818" s="19">
        <v>44000</v>
      </c>
      <c r="E1818" s="19">
        <v>44000</v>
      </c>
      <c r="F1818" s="19">
        <f t="shared" si="84"/>
        <v>0</v>
      </c>
      <c r="G1818" s="19">
        <f t="shared" si="85"/>
        <v>0</v>
      </c>
    </row>
    <row r="1819" spans="1:13" x14ac:dyDescent="0.25">
      <c r="B1819" s="16"/>
    </row>
    <row r="1820" spans="1:13" x14ac:dyDescent="0.25">
      <c r="A1820" s="17" t="s">
        <v>512</v>
      </c>
      <c r="B1820" s="15">
        <v>9940</v>
      </c>
      <c r="C1820" s="20">
        <f>+C1821+C1970+C2044</f>
        <v>90932110.329999998</v>
      </c>
      <c r="D1820" s="20">
        <f>+D1821+D1970+D2044</f>
        <v>90932110.329999998</v>
      </c>
      <c r="E1820" s="20">
        <f>+E1821+E1970+E2044</f>
        <v>68212776.280000001</v>
      </c>
      <c r="F1820" s="20">
        <f>+F1821+F1970+F2044</f>
        <v>0</v>
      </c>
      <c r="G1820" s="20">
        <f>+G1821+G1970+G2044</f>
        <v>22719334.050000001</v>
      </c>
    </row>
    <row r="1821" spans="1:13" s="17" customFormat="1" x14ac:dyDescent="0.25">
      <c r="A1821" s="17" t="s">
        <v>226</v>
      </c>
      <c r="B1821" s="15">
        <v>200</v>
      </c>
      <c r="C1821" s="21">
        <f>+C1823+C1835+C1844+C1854+C1868+C1881+C1894+C1907+C1917+C1926+C1930+C1936+C1941+C1945+C1948+C1953+C1956+C1959+C1963+C1967</f>
        <v>30175000</v>
      </c>
      <c r="D1821" s="21">
        <f t="shared" ref="D1821:G1821" si="86">+D1823+D1835+D1844+D1854+D1868+D1881+D1894+D1907+D1917+D1926+D1930+D1936+D1941+D1945+D1948+D1953+D1956+D1959+D1963+D1967</f>
        <v>30175000</v>
      </c>
      <c r="E1821" s="21">
        <f t="shared" si="86"/>
        <v>30175000</v>
      </c>
      <c r="F1821" s="21">
        <f t="shared" si="86"/>
        <v>0</v>
      </c>
      <c r="G1821" s="21">
        <f t="shared" si="86"/>
        <v>0</v>
      </c>
      <c r="I1821" s="22"/>
      <c r="J1821" s="22"/>
      <c r="K1821" s="22"/>
      <c r="L1821" s="22"/>
      <c r="M1821" s="22"/>
    </row>
    <row r="1822" spans="1:13" s="17" customFormat="1" x14ac:dyDescent="0.25">
      <c r="B1822" s="15"/>
      <c r="C1822" s="22"/>
      <c r="D1822" s="22"/>
      <c r="E1822" s="22"/>
      <c r="F1822" s="22"/>
      <c r="G1822" s="22"/>
      <c r="I1822" s="22"/>
      <c r="J1822" s="22"/>
      <c r="K1822" s="22"/>
      <c r="L1822" s="22"/>
      <c r="M1822" s="22"/>
    </row>
    <row r="1823" spans="1:13" s="17" customFormat="1" x14ac:dyDescent="0.25">
      <c r="A1823" s="17" t="s">
        <v>513</v>
      </c>
      <c r="B1823" s="15" t="s">
        <v>8</v>
      </c>
      <c r="C1823" s="20">
        <v>950000</v>
      </c>
      <c r="D1823" s="20">
        <v>950000</v>
      </c>
      <c r="E1823" s="20">
        <v>950000</v>
      </c>
      <c r="F1823" s="20">
        <f t="shared" ref="F1823:F1890" si="87">C1823-D1823</f>
        <v>0</v>
      </c>
      <c r="G1823" s="20">
        <f t="shared" ref="G1823:G1890" si="88">D1823-E1823</f>
        <v>0</v>
      </c>
      <c r="I1823" s="22"/>
      <c r="J1823" s="22"/>
      <c r="K1823" s="22"/>
      <c r="L1823" s="22"/>
      <c r="M1823" s="22"/>
    </row>
    <row r="1824" spans="1:13" s="17" customFormat="1" x14ac:dyDescent="0.25">
      <c r="A1824" s="17" t="s">
        <v>514</v>
      </c>
      <c r="B1824" s="15" t="s">
        <v>8</v>
      </c>
      <c r="C1824" s="22"/>
      <c r="D1824" s="22"/>
      <c r="E1824" s="22"/>
      <c r="F1824" s="22"/>
      <c r="G1824" s="22"/>
      <c r="I1824" s="22"/>
      <c r="J1824" s="22"/>
      <c r="K1824" s="22"/>
      <c r="L1824" s="22"/>
      <c r="M1824" s="22"/>
    </row>
    <row r="1825" spans="1:13" s="17" customFormat="1" x14ac:dyDescent="0.25">
      <c r="A1825" s="17" t="s">
        <v>515</v>
      </c>
      <c r="B1825" s="15" t="s">
        <v>8</v>
      </c>
      <c r="C1825" s="22"/>
      <c r="D1825" s="22"/>
      <c r="E1825" s="22"/>
      <c r="F1825" s="22"/>
      <c r="G1825" s="22"/>
      <c r="I1825" s="22"/>
      <c r="J1825" s="22"/>
      <c r="K1825" s="22"/>
      <c r="L1825" s="22"/>
      <c r="M1825" s="22"/>
    </row>
    <row r="1826" spans="1:13" x14ac:dyDescent="0.25">
      <c r="A1826" s="5" t="s">
        <v>65</v>
      </c>
      <c r="B1826" s="16">
        <v>50201010</v>
      </c>
      <c r="C1826" s="19">
        <v>58712</v>
      </c>
      <c r="D1826" s="19">
        <v>58712</v>
      </c>
      <c r="E1826" s="19">
        <v>58712</v>
      </c>
      <c r="F1826" s="19">
        <f t="shared" si="87"/>
        <v>0</v>
      </c>
      <c r="G1826" s="19">
        <f t="shared" si="88"/>
        <v>0</v>
      </c>
    </row>
    <row r="1827" spans="1:13" x14ac:dyDescent="0.25">
      <c r="A1827" s="5" t="s">
        <v>66</v>
      </c>
      <c r="B1827" s="16">
        <v>50202010</v>
      </c>
      <c r="C1827" s="19">
        <v>25000</v>
      </c>
      <c r="D1827" s="19">
        <v>25000</v>
      </c>
      <c r="E1827" s="19">
        <v>25000</v>
      </c>
      <c r="F1827" s="19">
        <f t="shared" si="87"/>
        <v>0</v>
      </c>
      <c r="G1827" s="19">
        <f t="shared" si="88"/>
        <v>0</v>
      </c>
    </row>
    <row r="1828" spans="1:13" x14ac:dyDescent="0.25">
      <c r="A1828" s="5" t="s">
        <v>68</v>
      </c>
      <c r="B1828" s="16">
        <v>50203090</v>
      </c>
      <c r="C1828" s="19">
        <v>105000</v>
      </c>
      <c r="D1828" s="19">
        <v>105000</v>
      </c>
      <c r="E1828" s="19">
        <v>105000</v>
      </c>
      <c r="F1828" s="19">
        <f t="shared" si="87"/>
        <v>0</v>
      </c>
      <c r="G1828" s="19">
        <f t="shared" si="88"/>
        <v>0</v>
      </c>
    </row>
    <row r="1829" spans="1:13" x14ac:dyDescent="0.25">
      <c r="A1829" s="5" t="s">
        <v>80</v>
      </c>
      <c r="B1829" s="16">
        <v>50212990</v>
      </c>
      <c r="C1829" s="19">
        <v>570000</v>
      </c>
      <c r="D1829" s="19">
        <v>570000</v>
      </c>
      <c r="E1829" s="19">
        <v>570000</v>
      </c>
      <c r="F1829" s="19">
        <f t="shared" si="87"/>
        <v>0</v>
      </c>
      <c r="G1829" s="19">
        <f t="shared" si="88"/>
        <v>0</v>
      </c>
    </row>
    <row r="1830" spans="1:13" x14ac:dyDescent="0.25">
      <c r="A1830" s="5" t="s">
        <v>516</v>
      </c>
      <c r="B1830" s="16">
        <v>50213030</v>
      </c>
      <c r="C1830" s="19">
        <v>100000</v>
      </c>
      <c r="D1830" s="19">
        <v>100000</v>
      </c>
      <c r="E1830" s="19">
        <v>100000</v>
      </c>
      <c r="F1830" s="19">
        <f t="shared" si="87"/>
        <v>0</v>
      </c>
      <c r="G1830" s="19">
        <f t="shared" si="88"/>
        <v>0</v>
      </c>
    </row>
    <row r="1831" spans="1:13" x14ac:dyDescent="0.25">
      <c r="A1831" s="5" t="s">
        <v>81</v>
      </c>
      <c r="B1831" s="16">
        <v>50213050</v>
      </c>
      <c r="C1831" s="19">
        <v>63288</v>
      </c>
      <c r="D1831" s="19">
        <v>63288</v>
      </c>
      <c r="E1831" s="19">
        <v>63288</v>
      </c>
      <c r="F1831" s="19">
        <f t="shared" si="87"/>
        <v>0</v>
      </c>
      <c r="G1831" s="19">
        <f t="shared" si="88"/>
        <v>0</v>
      </c>
    </row>
    <row r="1832" spans="1:13" x14ac:dyDescent="0.25">
      <c r="A1832" s="5" t="s">
        <v>76</v>
      </c>
      <c r="B1832" s="16">
        <v>50299020</v>
      </c>
      <c r="C1832" s="19">
        <v>4000</v>
      </c>
      <c r="D1832" s="19">
        <v>4000</v>
      </c>
      <c r="E1832" s="19">
        <v>4000</v>
      </c>
      <c r="F1832" s="19">
        <f t="shared" si="87"/>
        <v>0</v>
      </c>
      <c r="G1832" s="19">
        <f t="shared" si="88"/>
        <v>0</v>
      </c>
    </row>
    <row r="1833" spans="1:13" x14ac:dyDescent="0.25">
      <c r="A1833" s="5" t="s">
        <v>72</v>
      </c>
      <c r="B1833" s="16">
        <v>50299030</v>
      </c>
      <c r="C1833" s="19">
        <v>24000</v>
      </c>
      <c r="D1833" s="19">
        <v>24000</v>
      </c>
      <c r="E1833" s="19">
        <v>24000</v>
      </c>
      <c r="F1833" s="19">
        <f t="shared" si="87"/>
        <v>0</v>
      </c>
      <c r="G1833" s="19">
        <f t="shared" si="88"/>
        <v>0</v>
      </c>
    </row>
    <row r="1834" spans="1:13" x14ac:dyDescent="0.25">
      <c r="B1834" s="16"/>
    </row>
    <row r="1835" spans="1:13" s="17" customFormat="1" x14ac:dyDescent="0.25">
      <c r="A1835" s="17" t="s">
        <v>513</v>
      </c>
      <c r="B1835" s="15" t="s">
        <v>8</v>
      </c>
      <c r="C1835" s="20">
        <v>1000000</v>
      </c>
      <c r="D1835" s="20">
        <v>1000000</v>
      </c>
      <c r="E1835" s="20">
        <v>1000000</v>
      </c>
      <c r="F1835" s="20">
        <f t="shared" si="87"/>
        <v>0</v>
      </c>
      <c r="G1835" s="20">
        <f t="shared" si="88"/>
        <v>0</v>
      </c>
      <c r="I1835" s="22"/>
      <c r="J1835" s="22"/>
      <c r="K1835" s="22"/>
      <c r="L1835" s="22"/>
      <c r="M1835" s="22"/>
    </row>
    <row r="1836" spans="1:13" s="17" customFormat="1" x14ac:dyDescent="0.25">
      <c r="A1836" s="17" t="s">
        <v>517</v>
      </c>
      <c r="B1836" s="15" t="s">
        <v>8</v>
      </c>
      <c r="C1836" s="22"/>
      <c r="D1836" s="22"/>
      <c r="E1836" s="22"/>
      <c r="F1836" s="22"/>
      <c r="G1836" s="22"/>
      <c r="I1836" s="22"/>
      <c r="J1836" s="22"/>
      <c r="K1836" s="22"/>
      <c r="L1836" s="22"/>
      <c r="M1836" s="22"/>
    </row>
    <row r="1837" spans="1:13" x14ac:dyDescent="0.25">
      <c r="A1837" s="5" t="s">
        <v>65</v>
      </c>
      <c r="B1837" s="16">
        <v>50201010</v>
      </c>
      <c r="C1837" s="19">
        <v>25000</v>
      </c>
      <c r="D1837" s="19">
        <v>25000</v>
      </c>
      <c r="E1837" s="19">
        <v>25000</v>
      </c>
      <c r="F1837" s="19">
        <f t="shared" si="87"/>
        <v>0</v>
      </c>
      <c r="G1837" s="19">
        <f t="shared" si="88"/>
        <v>0</v>
      </c>
    </row>
    <row r="1838" spans="1:13" x14ac:dyDescent="0.25">
      <c r="A1838" s="5" t="s">
        <v>66</v>
      </c>
      <c r="B1838" s="16">
        <v>50202010</v>
      </c>
      <c r="C1838" s="19">
        <v>130000</v>
      </c>
      <c r="D1838" s="19">
        <v>130000</v>
      </c>
      <c r="E1838" s="19">
        <v>130000</v>
      </c>
      <c r="F1838" s="19">
        <f t="shared" si="87"/>
        <v>0</v>
      </c>
      <c r="G1838" s="19">
        <f t="shared" si="88"/>
        <v>0</v>
      </c>
    </row>
    <row r="1839" spans="1:13" x14ac:dyDescent="0.25">
      <c r="A1839" s="5" t="s">
        <v>68</v>
      </c>
      <c r="B1839" s="16">
        <v>50203090</v>
      </c>
      <c r="C1839" s="19">
        <v>5000</v>
      </c>
      <c r="D1839" s="19">
        <v>5000</v>
      </c>
      <c r="E1839" s="19">
        <v>5000</v>
      </c>
      <c r="F1839" s="19">
        <f t="shared" si="87"/>
        <v>0</v>
      </c>
      <c r="G1839" s="19">
        <f t="shared" si="88"/>
        <v>0</v>
      </c>
    </row>
    <row r="1840" spans="1:13" x14ac:dyDescent="0.25">
      <c r="A1840" s="5" t="s">
        <v>395</v>
      </c>
      <c r="B1840" s="16">
        <v>50203100</v>
      </c>
      <c r="C1840" s="19">
        <v>595000</v>
      </c>
      <c r="D1840" s="19">
        <v>595000</v>
      </c>
      <c r="E1840" s="19">
        <v>595000</v>
      </c>
      <c r="F1840" s="19">
        <f t="shared" si="87"/>
        <v>0</v>
      </c>
      <c r="G1840" s="19">
        <f t="shared" si="88"/>
        <v>0</v>
      </c>
    </row>
    <row r="1841" spans="1:13" x14ac:dyDescent="0.25">
      <c r="A1841" s="5" t="s">
        <v>80</v>
      </c>
      <c r="B1841" s="16">
        <v>50212990</v>
      </c>
      <c r="C1841" s="19">
        <v>160000</v>
      </c>
      <c r="D1841" s="19">
        <v>160000</v>
      </c>
      <c r="E1841" s="19">
        <v>160000</v>
      </c>
      <c r="F1841" s="19">
        <f t="shared" si="87"/>
        <v>0</v>
      </c>
      <c r="G1841" s="19">
        <f t="shared" si="88"/>
        <v>0</v>
      </c>
    </row>
    <row r="1842" spans="1:13" x14ac:dyDescent="0.25">
      <c r="A1842" s="5" t="s">
        <v>72</v>
      </c>
      <c r="B1842" s="16">
        <v>50299030</v>
      </c>
      <c r="C1842" s="19">
        <v>85000</v>
      </c>
      <c r="D1842" s="19">
        <v>85000</v>
      </c>
      <c r="E1842" s="19">
        <v>85000</v>
      </c>
      <c r="F1842" s="19">
        <f t="shared" si="87"/>
        <v>0</v>
      </c>
      <c r="G1842" s="19">
        <f t="shared" si="88"/>
        <v>0</v>
      </c>
    </row>
    <row r="1843" spans="1:13" x14ac:dyDescent="0.25">
      <c r="B1843" s="16"/>
    </row>
    <row r="1844" spans="1:13" s="17" customFormat="1" x14ac:dyDescent="0.25">
      <c r="A1844" s="17" t="s">
        <v>513</v>
      </c>
      <c r="B1844" s="15" t="s">
        <v>8</v>
      </c>
      <c r="C1844" s="20">
        <v>2089000</v>
      </c>
      <c r="D1844" s="20">
        <v>2089000</v>
      </c>
      <c r="E1844" s="20">
        <v>2089000</v>
      </c>
      <c r="F1844" s="20">
        <f t="shared" si="87"/>
        <v>0</v>
      </c>
      <c r="G1844" s="20">
        <f t="shared" si="88"/>
        <v>0</v>
      </c>
      <c r="I1844" s="22"/>
      <c r="J1844" s="22"/>
      <c r="K1844" s="22"/>
      <c r="L1844" s="22"/>
      <c r="M1844" s="22"/>
    </row>
    <row r="1845" spans="1:13" s="17" customFormat="1" x14ac:dyDescent="0.25">
      <c r="A1845" s="17" t="s">
        <v>518</v>
      </c>
      <c r="B1845" s="15" t="s">
        <v>8</v>
      </c>
      <c r="C1845" s="22"/>
      <c r="D1845" s="22"/>
      <c r="E1845" s="22"/>
      <c r="F1845" s="22"/>
      <c r="G1845" s="22"/>
      <c r="I1845" s="22"/>
      <c r="J1845" s="22"/>
      <c r="K1845" s="22"/>
      <c r="L1845" s="22"/>
      <c r="M1845" s="22"/>
    </row>
    <row r="1846" spans="1:13" x14ac:dyDescent="0.25">
      <c r="A1846" s="5" t="s">
        <v>65</v>
      </c>
      <c r="B1846" s="16">
        <v>50201010</v>
      </c>
      <c r="C1846" s="19">
        <v>10000</v>
      </c>
      <c r="D1846" s="19">
        <v>10000</v>
      </c>
      <c r="E1846" s="19">
        <v>10000</v>
      </c>
      <c r="F1846" s="19">
        <f t="shared" si="87"/>
        <v>0</v>
      </c>
      <c r="G1846" s="19">
        <f t="shared" si="88"/>
        <v>0</v>
      </c>
    </row>
    <row r="1847" spans="1:13" x14ac:dyDescent="0.25">
      <c r="A1847" s="5" t="s">
        <v>66</v>
      </c>
      <c r="B1847" s="16">
        <v>50202010</v>
      </c>
      <c r="C1847" s="19">
        <v>267000</v>
      </c>
      <c r="D1847" s="19">
        <v>267000</v>
      </c>
      <c r="E1847" s="19">
        <v>267000</v>
      </c>
      <c r="F1847" s="19">
        <f t="shared" si="87"/>
        <v>0</v>
      </c>
      <c r="G1847" s="19">
        <f t="shared" si="88"/>
        <v>0</v>
      </c>
    </row>
    <row r="1848" spans="1:13" x14ac:dyDescent="0.25">
      <c r="A1848" s="5" t="s">
        <v>68</v>
      </c>
      <c r="B1848" s="16">
        <v>50203090</v>
      </c>
      <c r="C1848" s="19">
        <v>50000</v>
      </c>
      <c r="D1848" s="19">
        <v>50000</v>
      </c>
      <c r="E1848" s="19">
        <v>50000</v>
      </c>
      <c r="F1848" s="19">
        <f t="shared" si="87"/>
        <v>0</v>
      </c>
      <c r="G1848" s="19">
        <f t="shared" si="88"/>
        <v>0</v>
      </c>
    </row>
    <row r="1849" spans="1:13" x14ac:dyDescent="0.25">
      <c r="A1849" s="5" t="s">
        <v>395</v>
      </c>
      <c r="B1849" s="16">
        <v>50203100</v>
      </c>
      <c r="C1849" s="19">
        <v>568000</v>
      </c>
      <c r="D1849" s="19">
        <v>568000</v>
      </c>
      <c r="E1849" s="19">
        <v>568000</v>
      </c>
      <c r="F1849" s="19">
        <f t="shared" si="87"/>
        <v>0</v>
      </c>
      <c r="G1849" s="19">
        <f t="shared" si="88"/>
        <v>0</v>
      </c>
    </row>
    <row r="1850" spans="1:13" x14ac:dyDescent="0.25">
      <c r="A1850" s="5" t="s">
        <v>80</v>
      </c>
      <c r="B1850" s="16">
        <v>50212990</v>
      </c>
      <c r="C1850" s="19">
        <v>904000</v>
      </c>
      <c r="D1850" s="19">
        <v>904000</v>
      </c>
      <c r="E1850" s="19">
        <v>904000</v>
      </c>
      <c r="F1850" s="19">
        <f t="shared" si="87"/>
        <v>0</v>
      </c>
      <c r="G1850" s="19">
        <f t="shared" si="88"/>
        <v>0</v>
      </c>
    </row>
    <row r="1851" spans="1:13" x14ac:dyDescent="0.25">
      <c r="A1851" s="5" t="s">
        <v>72</v>
      </c>
      <c r="B1851" s="16">
        <v>50299030</v>
      </c>
      <c r="C1851" s="19">
        <v>126000</v>
      </c>
      <c r="D1851" s="19">
        <v>126000</v>
      </c>
      <c r="E1851" s="19">
        <v>126000</v>
      </c>
      <c r="F1851" s="19">
        <f t="shared" si="87"/>
        <v>0</v>
      </c>
      <c r="G1851" s="19">
        <f t="shared" si="88"/>
        <v>0</v>
      </c>
    </row>
    <row r="1852" spans="1:13" x14ac:dyDescent="0.25">
      <c r="A1852" s="5" t="s">
        <v>73</v>
      </c>
      <c r="B1852" s="16">
        <v>50299080</v>
      </c>
      <c r="C1852" s="19">
        <v>164000</v>
      </c>
      <c r="D1852" s="19">
        <v>164000</v>
      </c>
      <c r="E1852" s="19">
        <v>164000</v>
      </c>
      <c r="F1852" s="19">
        <f t="shared" si="87"/>
        <v>0</v>
      </c>
      <c r="G1852" s="19">
        <f t="shared" si="88"/>
        <v>0</v>
      </c>
    </row>
    <row r="1853" spans="1:13" x14ac:dyDescent="0.25">
      <c r="B1853" s="16"/>
    </row>
    <row r="1854" spans="1:13" s="17" customFormat="1" x14ac:dyDescent="0.25">
      <c r="A1854" s="17" t="s">
        <v>513</v>
      </c>
      <c r="B1854" s="15" t="s">
        <v>8</v>
      </c>
      <c r="C1854" s="20">
        <v>1206000</v>
      </c>
      <c r="D1854" s="20">
        <v>1206000</v>
      </c>
      <c r="E1854" s="20">
        <v>1206000</v>
      </c>
      <c r="F1854" s="20">
        <f t="shared" si="87"/>
        <v>0</v>
      </c>
      <c r="G1854" s="20">
        <f t="shared" si="88"/>
        <v>0</v>
      </c>
      <c r="I1854" s="22"/>
      <c r="J1854" s="22"/>
      <c r="K1854" s="22"/>
      <c r="L1854" s="22"/>
      <c r="M1854" s="22"/>
    </row>
    <row r="1855" spans="1:13" s="17" customFormat="1" x14ac:dyDescent="0.25">
      <c r="A1855" s="17" t="s">
        <v>519</v>
      </c>
      <c r="B1855" s="15" t="s">
        <v>8</v>
      </c>
      <c r="C1855" s="22"/>
      <c r="D1855" s="22"/>
      <c r="E1855" s="22"/>
      <c r="F1855" s="22"/>
      <c r="G1855" s="22"/>
      <c r="I1855" s="22"/>
      <c r="J1855" s="22"/>
      <c r="K1855" s="22"/>
      <c r="L1855" s="22"/>
      <c r="M1855" s="22"/>
    </row>
    <row r="1856" spans="1:13" x14ac:dyDescent="0.25">
      <c r="A1856" s="5" t="s">
        <v>65</v>
      </c>
      <c r="B1856" s="16">
        <v>50201010</v>
      </c>
      <c r="C1856" s="19">
        <v>11000</v>
      </c>
      <c r="D1856" s="19">
        <v>11000</v>
      </c>
      <c r="E1856" s="19">
        <v>11000</v>
      </c>
      <c r="F1856" s="19">
        <f t="shared" si="87"/>
        <v>0</v>
      </c>
      <c r="G1856" s="19">
        <f t="shared" si="88"/>
        <v>0</v>
      </c>
    </row>
    <row r="1857" spans="1:13" x14ac:dyDescent="0.25">
      <c r="A1857" s="5" t="s">
        <v>66</v>
      </c>
      <c r="B1857" s="16">
        <v>50202010</v>
      </c>
      <c r="C1857" s="19">
        <v>165250</v>
      </c>
      <c r="D1857" s="19">
        <v>165250</v>
      </c>
      <c r="E1857" s="19">
        <v>165250</v>
      </c>
      <c r="F1857" s="19">
        <f t="shared" si="87"/>
        <v>0</v>
      </c>
      <c r="G1857" s="19">
        <f t="shared" si="88"/>
        <v>0</v>
      </c>
    </row>
    <row r="1858" spans="1:13" x14ac:dyDescent="0.25">
      <c r="A1858" s="5" t="s">
        <v>67</v>
      </c>
      <c r="B1858" s="16">
        <v>50203010</v>
      </c>
      <c r="C1858" s="19">
        <v>10000</v>
      </c>
      <c r="D1858" s="19">
        <v>10000</v>
      </c>
      <c r="E1858" s="19">
        <v>10000</v>
      </c>
      <c r="F1858" s="19">
        <f t="shared" si="87"/>
        <v>0</v>
      </c>
      <c r="G1858" s="19">
        <f t="shared" si="88"/>
        <v>0</v>
      </c>
    </row>
    <row r="1859" spans="1:13" x14ac:dyDescent="0.25">
      <c r="A1859" s="5" t="s">
        <v>68</v>
      </c>
      <c r="B1859" s="16">
        <v>50203090</v>
      </c>
      <c r="C1859" s="19">
        <v>115000</v>
      </c>
      <c r="D1859" s="19">
        <v>115000</v>
      </c>
      <c r="E1859" s="19">
        <v>115000</v>
      </c>
      <c r="F1859" s="19">
        <f t="shared" si="87"/>
        <v>0</v>
      </c>
      <c r="G1859" s="19">
        <f t="shared" si="88"/>
        <v>0</v>
      </c>
    </row>
    <row r="1860" spans="1:13" x14ac:dyDescent="0.25">
      <c r="A1860" s="5" t="s">
        <v>395</v>
      </c>
      <c r="B1860" s="16">
        <v>50203100</v>
      </c>
      <c r="C1860" s="19">
        <v>250000</v>
      </c>
      <c r="D1860" s="19">
        <v>250000</v>
      </c>
      <c r="E1860" s="19">
        <v>250000</v>
      </c>
      <c r="F1860" s="19">
        <f t="shared" si="87"/>
        <v>0</v>
      </c>
      <c r="G1860" s="19">
        <f t="shared" si="88"/>
        <v>0</v>
      </c>
    </row>
    <row r="1861" spans="1:13" x14ac:dyDescent="0.25">
      <c r="A1861" s="5" t="s">
        <v>69</v>
      </c>
      <c r="B1861" s="16">
        <v>50203990</v>
      </c>
      <c r="C1861" s="19">
        <v>15000</v>
      </c>
      <c r="D1861" s="19">
        <v>15000</v>
      </c>
      <c r="E1861" s="19">
        <v>15000</v>
      </c>
      <c r="F1861" s="19">
        <f t="shared" si="87"/>
        <v>0</v>
      </c>
      <c r="G1861" s="19">
        <f t="shared" si="88"/>
        <v>0</v>
      </c>
    </row>
    <row r="1862" spans="1:13" x14ac:dyDescent="0.25">
      <c r="A1862" s="5" t="s">
        <v>87</v>
      </c>
      <c r="B1862" s="16">
        <v>50204010</v>
      </c>
      <c r="C1862" s="19">
        <v>7500</v>
      </c>
      <c r="D1862" s="19">
        <v>7500</v>
      </c>
      <c r="E1862" s="19">
        <v>7500</v>
      </c>
      <c r="F1862" s="19">
        <f t="shared" si="87"/>
        <v>0</v>
      </c>
      <c r="G1862" s="19">
        <f t="shared" si="88"/>
        <v>0</v>
      </c>
    </row>
    <row r="1863" spans="1:13" x14ac:dyDescent="0.25">
      <c r="A1863" s="5" t="s">
        <v>80</v>
      </c>
      <c r="B1863" s="16">
        <v>50212990</v>
      </c>
      <c r="C1863" s="19">
        <v>519500</v>
      </c>
      <c r="D1863" s="19">
        <v>519500</v>
      </c>
      <c r="E1863" s="19">
        <v>519500</v>
      </c>
      <c r="F1863" s="19">
        <f t="shared" si="87"/>
        <v>0</v>
      </c>
      <c r="G1863" s="19">
        <f t="shared" si="88"/>
        <v>0</v>
      </c>
    </row>
    <row r="1864" spans="1:13" x14ac:dyDescent="0.25">
      <c r="A1864" s="5" t="s">
        <v>678</v>
      </c>
      <c r="B1864" s="16">
        <v>50212990</v>
      </c>
      <c r="C1864" s="19">
        <v>39750</v>
      </c>
      <c r="D1864" s="19">
        <v>39750</v>
      </c>
      <c r="E1864" s="19">
        <v>39750</v>
      </c>
      <c r="F1864" s="19">
        <f t="shared" si="87"/>
        <v>0</v>
      </c>
      <c r="G1864" s="19">
        <f t="shared" si="88"/>
        <v>0</v>
      </c>
    </row>
    <row r="1865" spans="1:13" x14ac:dyDescent="0.25">
      <c r="A1865" s="5" t="s">
        <v>216</v>
      </c>
      <c r="B1865" s="16">
        <v>50213040</v>
      </c>
      <c r="C1865" s="19">
        <v>25000</v>
      </c>
      <c r="D1865" s="19">
        <v>25000</v>
      </c>
      <c r="E1865" s="19">
        <v>25000</v>
      </c>
      <c r="F1865" s="19">
        <f t="shared" si="87"/>
        <v>0</v>
      </c>
      <c r="G1865" s="19">
        <f t="shared" si="88"/>
        <v>0</v>
      </c>
    </row>
    <row r="1866" spans="1:13" x14ac:dyDescent="0.25">
      <c r="A1866" s="5" t="s">
        <v>72</v>
      </c>
      <c r="B1866" s="16">
        <v>50299030</v>
      </c>
      <c r="C1866" s="19">
        <v>48000</v>
      </c>
      <c r="D1866" s="19">
        <v>48000</v>
      </c>
      <c r="E1866" s="19">
        <v>48000</v>
      </c>
      <c r="F1866" s="19">
        <f t="shared" si="87"/>
        <v>0</v>
      </c>
      <c r="G1866" s="19">
        <f t="shared" si="88"/>
        <v>0</v>
      </c>
    </row>
    <row r="1867" spans="1:13" x14ac:dyDescent="0.25">
      <c r="B1867" s="16"/>
    </row>
    <row r="1868" spans="1:13" s="17" customFormat="1" x14ac:dyDescent="0.25">
      <c r="A1868" s="17" t="s">
        <v>513</v>
      </c>
      <c r="B1868" s="15" t="s">
        <v>8</v>
      </c>
      <c r="C1868" s="20">
        <v>730000</v>
      </c>
      <c r="D1868" s="20">
        <v>730000</v>
      </c>
      <c r="E1868" s="20">
        <v>730000</v>
      </c>
      <c r="F1868" s="20">
        <f t="shared" si="87"/>
        <v>0</v>
      </c>
      <c r="G1868" s="20">
        <f t="shared" si="88"/>
        <v>0</v>
      </c>
      <c r="I1868" s="22"/>
      <c r="J1868" s="22"/>
      <c r="K1868" s="22"/>
      <c r="L1868" s="22"/>
      <c r="M1868" s="22"/>
    </row>
    <row r="1869" spans="1:13" s="17" customFormat="1" x14ac:dyDescent="0.25">
      <c r="A1869" s="17" t="s">
        <v>520</v>
      </c>
      <c r="B1869" s="15" t="s">
        <v>8</v>
      </c>
      <c r="C1869" s="22"/>
      <c r="D1869" s="22"/>
      <c r="E1869" s="22"/>
      <c r="F1869" s="22"/>
      <c r="G1869" s="22"/>
      <c r="I1869" s="22"/>
      <c r="J1869" s="22"/>
      <c r="K1869" s="22"/>
      <c r="L1869" s="22"/>
      <c r="M1869" s="22"/>
    </row>
    <row r="1870" spans="1:13" x14ac:dyDescent="0.25">
      <c r="A1870" s="5" t="s">
        <v>65</v>
      </c>
      <c r="B1870" s="16">
        <v>50201010</v>
      </c>
      <c r="C1870" s="19">
        <v>30000</v>
      </c>
      <c r="D1870" s="19">
        <v>30000</v>
      </c>
      <c r="E1870" s="19">
        <v>30000</v>
      </c>
      <c r="F1870" s="19">
        <f t="shared" si="87"/>
        <v>0</v>
      </c>
      <c r="G1870" s="19">
        <f t="shared" si="88"/>
        <v>0</v>
      </c>
    </row>
    <row r="1871" spans="1:13" x14ac:dyDescent="0.25">
      <c r="A1871" s="5" t="s">
        <v>66</v>
      </c>
      <c r="B1871" s="16">
        <v>50202010</v>
      </c>
      <c r="C1871" s="19">
        <v>50000</v>
      </c>
      <c r="D1871" s="19">
        <v>50000</v>
      </c>
      <c r="E1871" s="19">
        <v>50000</v>
      </c>
      <c r="F1871" s="19">
        <f t="shared" si="87"/>
        <v>0</v>
      </c>
      <c r="G1871" s="19">
        <f t="shared" si="88"/>
        <v>0</v>
      </c>
    </row>
    <row r="1872" spans="1:13" x14ac:dyDescent="0.25">
      <c r="A1872" s="5" t="s">
        <v>67</v>
      </c>
      <c r="B1872" s="16">
        <v>50203010</v>
      </c>
      <c r="C1872" s="19">
        <v>26400</v>
      </c>
      <c r="D1872" s="19">
        <v>26400</v>
      </c>
      <c r="E1872" s="19">
        <v>26400</v>
      </c>
      <c r="F1872" s="19">
        <f t="shared" si="87"/>
        <v>0</v>
      </c>
      <c r="G1872" s="19">
        <f t="shared" si="88"/>
        <v>0</v>
      </c>
    </row>
    <row r="1873" spans="1:13" x14ac:dyDescent="0.25">
      <c r="A1873" s="5" t="s">
        <v>68</v>
      </c>
      <c r="B1873" s="16">
        <v>50203090</v>
      </c>
      <c r="C1873" s="19">
        <v>97900</v>
      </c>
      <c r="D1873" s="19">
        <v>97900</v>
      </c>
      <c r="E1873" s="19">
        <v>97900</v>
      </c>
      <c r="F1873" s="19">
        <f t="shared" si="87"/>
        <v>0</v>
      </c>
      <c r="G1873" s="19">
        <f t="shared" si="88"/>
        <v>0</v>
      </c>
    </row>
    <row r="1874" spans="1:13" x14ac:dyDescent="0.25">
      <c r="A1874" s="5" t="s">
        <v>395</v>
      </c>
      <c r="B1874" s="16">
        <v>50203100</v>
      </c>
      <c r="C1874" s="19">
        <v>150000</v>
      </c>
      <c r="D1874" s="19">
        <v>150000</v>
      </c>
      <c r="E1874" s="19">
        <v>150000</v>
      </c>
      <c r="F1874" s="19">
        <f t="shared" si="87"/>
        <v>0</v>
      </c>
      <c r="G1874" s="19">
        <f t="shared" si="88"/>
        <v>0</v>
      </c>
    </row>
    <row r="1875" spans="1:13" x14ac:dyDescent="0.25">
      <c r="A1875" s="5" t="s">
        <v>80</v>
      </c>
      <c r="B1875" s="16">
        <v>50212990</v>
      </c>
      <c r="C1875" s="19">
        <v>220000</v>
      </c>
      <c r="D1875" s="19">
        <v>220000</v>
      </c>
      <c r="E1875" s="19">
        <v>220000</v>
      </c>
      <c r="F1875" s="19">
        <f t="shared" si="87"/>
        <v>0</v>
      </c>
      <c r="G1875" s="19">
        <f t="shared" si="88"/>
        <v>0</v>
      </c>
    </row>
    <row r="1876" spans="1:13" x14ac:dyDescent="0.25">
      <c r="A1876" s="5" t="s">
        <v>216</v>
      </c>
      <c r="B1876" s="16">
        <v>50213040</v>
      </c>
      <c r="C1876" s="19">
        <v>15700</v>
      </c>
      <c r="D1876" s="19">
        <v>15700</v>
      </c>
      <c r="E1876" s="19">
        <v>15700</v>
      </c>
      <c r="F1876" s="19">
        <f t="shared" si="87"/>
        <v>0</v>
      </c>
      <c r="G1876" s="19">
        <f t="shared" si="88"/>
        <v>0</v>
      </c>
    </row>
    <row r="1877" spans="1:13" x14ac:dyDescent="0.25">
      <c r="A1877" s="5" t="s">
        <v>81</v>
      </c>
      <c r="B1877" s="16">
        <v>50213050</v>
      </c>
      <c r="C1877" s="19">
        <v>25000</v>
      </c>
      <c r="D1877" s="19">
        <v>25000</v>
      </c>
      <c r="E1877" s="19">
        <v>25000</v>
      </c>
      <c r="F1877" s="19">
        <f t="shared" si="87"/>
        <v>0</v>
      </c>
      <c r="G1877" s="19">
        <f t="shared" si="88"/>
        <v>0</v>
      </c>
    </row>
    <row r="1878" spans="1:13" x14ac:dyDescent="0.25">
      <c r="A1878" s="5" t="s">
        <v>76</v>
      </c>
      <c r="B1878" s="16">
        <v>50299020</v>
      </c>
      <c r="C1878" s="19">
        <v>15000</v>
      </c>
      <c r="D1878" s="19">
        <v>15000</v>
      </c>
      <c r="E1878" s="19">
        <v>15000</v>
      </c>
      <c r="F1878" s="19">
        <f t="shared" si="87"/>
        <v>0</v>
      </c>
      <c r="G1878" s="19">
        <f t="shared" si="88"/>
        <v>0</v>
      </c>
    </row>
    <row r="1879" spans="1:13" x14ac:dyDescent="0.25">
      <c r="A1879" s="5" t="s">
        <v>72</v>
      </c>
      <c r="B1879" s="16">
        <v>50299030</v>
      </c>
      <c r="C1879" s="19">
        <v>100000</v>
      </c>
      <c r="D1879" s="19">
        <v>100000</v>
      </c>
      <c r="E1879" s="19">
        <v>100000</v>
      </c>
      <c r="F1879" s="19">
        <f t="shared" si="87"/>
        <v>0</v>
      </c>
      <c r="G1879" s="19">
        <f t="shared" si="88"/>
        <v>0</v>
      </c>
    </row>
    <row r="1880" spans="1:13" x14ac:dyDescent="0.25">
      <c r="B1880" s="16"/>
    </row>
    <row r="1881" spans="1:13" s="17" customFormat="1" x14ac:dyDescent="0.25">
      <c r="A1881" s="17" t="s">
        <v>521</v>
      </c>
      <c r="B1881" s="15" t="s">
        <v>8</v>
      </c>
      <c r="C1881" s="20">
        <v>2000000</v>
      </c>
      <c r="D1881" s="20">
        <v>2000000</v>
      </c>
      <c r="E1881" s="20">
        <v>2000000</v>
      </c>
      <c r="F1881" s="20">
        <f t="shared" si="87"/>
        <v>0</v>
      </c>
      <c r="G1881" s="20">
        <f t="shared" si="88"/>
        <v>0</v>
      </c>
      <c r="I1881" s="22"/>
      <c r="J1881" s="22"/>
      <c r="K1881" s="22"/>
      <c r="L1881" s="22"/>
      <c r="M1881" s="22"/>
    </row>
    <row r="1882" spans="1:13" s="17" customFormat="1" x14ac:dyDescent="0.25">
      <c r="A1882" s="17" t="s">
        <v>84</v>
      </c>
      <c r="B1882" s="15" t="s">
        <v>8</v>
      </c>
      <c r="C1882" s="22"/>
      <c r="D1882" s="22"/>
      <c r="E1882" s="22"/>
      <c r="F1882" s="22"/>
      <c r="G1882" s="22"/>
      <c r="I1882" s="22"/>
      <c r="J1882" s="22"/>
      <c r="K1882" s="22"/>
      <c r="L1882" s="22"/>
      <c r="M1882" s="22"/>
    </row>
    <row r="1883" spans="1:13" x14ac:dyDescent="0.25">
      <c r="A1883" s="5" t="s">
        <v>65</v>
      </c>
      <c r="B1883" s="16">
        <v>50201010</v>
      </c>
      <c r="C1883" s="19">
        <v>84000</v>
      </c>
      <c r="D1883" s="19">
        <v>84000</v>
      </c>
      <c r="E1883" s="19">
        <v>84000</v>
      </c>
      <c r="F1883" s="19">
        <f t="shared" si="87"/>
        <v>0</v>
      </c>
      <c r="G1883" s="19">
        <f t="shared" si="88"/>
        <v>0</v>
      </c>
    </row>
    <row r="1884" spans="1:13" x14ac:dyDescent="0.25">
      <c r="A1884" s="5" t="s">
        <v>66</v>
      </c>
      <c r="B1884" s="16">
        <v>50202010</v>
      </c>
      <c r="C1884" s="19">
        <v>85000</v>
      </c>
      <c r="D1884" s="19">
        <v>85000</v>
      </c>
      <c r="E1884" s="19">
        <v>85000</v>
      </c>
      <c r="F1884" s="19">
        <f t="shared" si="87"/>
        <v>0</v>
      </c>
      <c r="G1884" s="19">
        <f t="shared" si="88"/>
        <v>0</v>
      </c>
    </row>
    <row r="1885" spans="1:13" x14ac:dyDescent="0.25">
      <c r="A1885" s="5" t="s">
        <v>67</v>
      </c>
      <c r="B1885" s="16">
        <v>50203010</v>
      </c>
      <c r="C1885" s="19">
        <v>5000</v>
      </c>
      <c r="D1885" s="19">
        <v>5000</v>
      </c>
      <c r="E1885" s="19">
        <v>5000</v>
      </c>
      <c r="F1885" s="19">
        <f t="shared" si="87"/>
        <v>0</v>
      </c>
      <c r="G1885" s="19">
        <f t="shared" si="88"/>
        <v>0</v>
      </c>
    </row>
    <row r="1886" spans="1:13" x14ac:dyDescent="0.25">
      <c r="A1886" s="5" t="s">
        <v>68</v>
      </c>
      <c r="B1886" s="16">
        <v>50203090</v>
      </c>
      <c r="C1886" s="19">
        <v>33000</v>
      </c>
      <c r="D1886" s="19">
        <v>33000</v>
      </c>
      <c r="E1886" s="19">
        <v>33000</v>
      </c>
      <c r="F1886" s="19">
        <f t="shared" si="87"/>
        <v>0</v>
      </c>
      <c r="G1886" s="19">
        <f t="shared" si="88"/>
        <v>0</v>
      </c>
    </row>
    <row r="1887" spans="1:13" x14ac:dyDescent="0.25">
      <c r="A1887" s="5" t="s">
        <v>395</v>
      </c>
      <c r="B1887" s="16">
        <v>50203100</v>
      </c>
      <c r="C1887" s="19">
        <v>510380</v>
      </c>
      <c r="D1887" s="19">
        <v>510380</v>
      </c>
      <c r="E1887" s="19">
        <v>510380</v>
      </c>
      <c r="F1887" s="19">
        <f t="shared" si="87"/>
        <v>0</v>
      </c>
      <c r="G1887" s="19">
        <f t="shared" si="88"/>
        <v>0</v>
      </c>
    </row>
    <row r="1888" spans="1:13" x14ac:dyDescent="0.25">
      <c r="A1888" s="5" t="s">
        <v>69</v>
      </c>
      <c r="B1888" s="16">
        <v>50203990</v>
      </c>
      <c r="C1888" s="19">
        <v>20000</v>
      </c>
      <c r="D1888" s="19">
        <v>20000</v>
      </c>
      <c r="E1888" s="19">
        <v>20000</v>
      </c>
      <c r="F1888" s="19">
        <f t="shared" si="87"/>
        <v>0</v>
      </c>
      <c r="G1888" s="19">
        <f t="shared" si="88"/>
        <v>0</v>
      </c>
    </row>
    <row r="1889" spans="1:13" x14ac:dyDescent="0.25">
      <c r="A1889" s="5" t="s">
        <v>80</v>
      </c>
      <c r="B1889" s="16">
        <v>50212990</v>
      </c>
      <c r="C1889" s="19">
        <v>952620</v>
      </c>
      <c r="D1889" s="19">
        <v>952620</v>
      </c>
      <c r="E1889" s="19">
        <v>952620</v>
      </c>
      <c r="F1889" s="19">
        <f t="shared" si="87"/>
        <v>0</v>
      </c>
      <c r="G1889" s="19">
        <f t="shared" si="88"/>
        <v>0</v>
      </c>
    </row>
    <row r="1890" spans="1:13" x14ac:dyDescent="0.25">
      <c r="A1890" s="5" t="s">
        <v>522</v>
      </c>
      <c r="B1890" s="16">
        <v>50214030</v>
      </c>
      <c r="C1890" s="19">
        <v>200000</v>
      </c>
      <c r="D1890" s="19">
        <v>200000</v>
      </c>
      <c r="E1890" s="19">
        <v>200000</v>
      </c>
      <c r="F1890" s="19">
        <f t="shared" si="87"/>
        <v>0</v>
      </c>
      <c r="G1890" s="19">
        <f t="shared" si="88"/>
        <v>0</v>
      </c>
    </row>
    <row r="1891" spans="1:13" x14ac:dyDescent="0.25">
      <c r="A1891" s="5" t="s">
        <v>76</v>
      </c>
      <c r="B1891" s="16">
        <v>50299020</v>
      </c>
      <c r="C1891" s="19">
        <v>10000</v>
      </c>
      <c r="D1891" s="19">
        <v>10000</v>
      </c>
      <c r="E1891" s="19">
        <v>10000</v>
      </c>
      <c r="F1891" s="19">
        <f t="shared" ref="F1891:F1957" si="89">C1891-D1891</f>
        <v>0</v>
      </c>
      <c r="G1891" s="19">
        <f t="shared" ref="G1891:G1957" si="90">D1891-E1891</f>
        <v>0</v>
      </c>
    </row>
    <row r="1892" spans="1:13" x14ac:dyDescent="0.25">
      <c r="A1892" s="5" t="s">
        <v>72</v>
      </c>
      <c r="B1892" s="16">
        <v>50299030</v>
      </c>
      <c r="C1892" s="19">
        <v>100000</v>
      </c>
      <c r="D1892" s="19">
        <v>100000</v>
      </c>
      <c r="E1892" s="19">
        <v>100000</v>
      </c>
      <c r="F1892" s="19">
        <f t="shared" si="89"/>
        <v>0</v>
      </c>
      <c r="G1892" s="19">
        <f t="shared" si="90"/>
        <v>0</v>
      </c>
    </row>
    <row r="1893" spans="1:13" x14ac:dyDescent="0.25">
      <c r="B1893" s="16"/>
    </row>
    <row r="1894" spans="1:13" s="17" customFormat="1" x14ac:dyDescent="0.25">
      <c r="A1894" s="17" t="s">
        <v>523</v>
      </c>
      <c r="B1894" s="15" t="s">
        <v>8</v>
      </c>
      <c r="C1894" s="20">
        <v>1500000</v>
      </c>
      <c r="D1894" s="20">
        <v>1500000</v>
      </c>
      <c r="E1894" s="20">
        <v>1500000</v>
      </c>
      <c r="F1894" s="20">
        <f t="shared" si="89"/>
        <v>0</v>
      </c>
      <c r="G1894" s="20">
        <f t="shared" si="90"/>
        <v>0</v>
      </c>
      <c r="I1894" s="22"/>
      <c r="J1894" s="22"/>
      <c r="K1894" s="22"/>
      <c r="L1894" s="22"/>
      <c r="M1894" s="22"/>
    </row>
    <row r="1895" spans="1:13" s="17" customFormat="1" x14ac:dyDescent="0.25">
      <c r="A1895" s="17" t="s">
        <v>524</v>
      </c>
      <c r="B1895" s="15" t="s">
        <v>8</v>
      </c>
      <c r="C1895" s="22"/>
      <c r="D1895" s="22"/>
      <c r="E1895" s="22"/>
      <c r="F1895" s="22"/>
      <c r="G1895" s="22"/>
      <c r="I1895" s="22"/>
      <c r="J1895" s="22"/>
      <c r="K1895" s="22"/>
      <c r="L1895" s="22"/>
      <c r="M1895" s="22"/>
    </row>
    <row r="1896" spans="1:13" x14ac:dyDescent="0.25">
      <c r="A1896" s="5" t="s">
        <v>65</v>
      </c>
      <c r="B1896" s="16">
        <v>50201010</v>
      </c>
      <c r="C1896" s="19">
        <v>45000</v>
      </c>
      <c r="D1896" s="19">
        <v>45000</v>
      </c>
      <c r="E1896" s="19">
        <v>45000</v>
      </c>
      <c r="F1896" s="19">
        <f t="shared" si="89"/>
        <v>0</v>
      </c>
      <c r="G1896" s="19">
        <f t="shared" si="90"/>
        <v>0</v>
      </c>
    </row>
    <row r="1897" spans="1:13" x14ac:dyDescent="0.25">
      <c r="A1897" s="5" t="s">
        <v>66</v>
      </c>
      <c r="B1897" s="16">
        <v>50202010</v>
      </c>
      <c r="C1897" s="19">
        <v>266000</v>
      </c>
      <c r="D1897" s="19">
        <v>266000</v>
      </c>
      <c r="E1897" s="19">
        <v>266000</v>
      </c>
      <c r="F1897" s="19">
        <f t="shared" si="89"/>
        <v>0</v>
      </c>
      <c r="G1897" s="19">
        <f t="shared" si="90"/>
        <v>0</v>
      </c>
    </row>
    <row r="1898" spans="1:13" x14ac:dyDescent="0.25">
      <c r="A1898" s="5" t="s">
        <v>67</v>
      </c>
      <c r="B1898" s="16">
        <v>50203010</v>
      </c>
      <c r="C1898" s="19">
        <v>10000</v>
      </c>
      <c r="D1898" s="19">
        <v>10000</v>
      </c>
      <c r="E1898" s="19">
        <v>10000</v>
      </c>
      <c r="F1898" s="19">
        <f t="shared" si="89"/>
        <v>0</v>
      </c>
      <c r="G1898" s="19">
        <f t="shared" si="90"/>
        <v>0</v>
      </c>
    </row>
    <row r="1899" spans="1:13" x14ac:dyDescent="0.25">
      <c r="A1899" s="5" t="s">
        <v>68</v>
      </c>
      <c r="B1899" s="16">
        <v>50203090</v>
      </c>
      <c r="C1899" s="19">
        <v>30000</v>
      </c>
      <c r="D1899" s="19">
        <v>30000</v>
      </c>
      <c r="E1899" s="19">
        <v>30000</v>
      </c>
      <c r="F1899" s="19">
        <f t="shared" si="89"/>
        <v>0</v>
      </c>
      <c r="G1899" s="19">
        <f t="shared" si="90"/>
        <v>0</v>
      </c>
    </row>
    <row r="1900" spans="1:13" x14ac:dyDescent="0.25">
      <c r="A1900" s="5" t="s">
        <v>69</v>
      </c>
      <c r="B1900" s="16">
        <v>50203990</v>
      </c>
      <c r="C1900" s="19">
        <v>564000</v>
      </c>
      <c r="D1900" s="19">
        <v>564000</v>
      </c>
      <c r="E1900" s="19">
        <v>564000</v>
      </c>
      <c r="F1900" s="19">
        <f t="shared" si="89"/>
        <v>0</v>
      </c>
      <c r="G1900" s="19">
        <f t="shared" si="90"/>
        <v>0</v>
      </c>
    </row>
    <row r="1901" spans="1:13" x14ac:dyDescent="0.25">
      <c r="A1901" s="5" t="s">
        <v>109</v>
      </c>
      <c r="B1901" s="16">
        <v>50206020</v>
      </c>
      <c r="C1901" s="19">
        <v>130000</v>
      </c>
      <c r="D1901" s="19">
        <v>130000</v>
      </c>
      <c r="E1901" s="19">
        <v>130000</v>
      </c>
      <c r="F1901" s="19">
        <f t="shared" si="89"/>
        <v>0</v>
      </c>
      <c r="G1901" s="19">
        <f t="shared" si="90"/>
        <v>0</v>
      </c>
    </row>
    <row r="1902" spans="1:13" x14ac:dyDescent="0.25">
      <c r="A1902" s="5" t="s">
        <v>70</v>
      </c>
      <c r="B1902" s="16">
        <v>50211990</v>
      </c>
      <c r="C1902" s="19">
        <v>85000</v>
      </c>
      <c r="D1902" s="19">
        <v>85000</v>
      </c>
      <c r="E1902" s="19">
        <v>85000</v>
      </c>
      <c r="F1902" s="19">
        <f t="shared" si="89"/>
        <v>0</v>
      </c>
      <c r="G1902" s="19">
        <f t="shared" si="90"/>
        <v>0</v>
      </c>
    </row>
    <row r="1903" spans="1:13" x14ac:dyDescent="0.25">
      <c r="A1903" s="5" t="s">
        <v>80</v>
      </c>
      <c r="B1903" s="16">
        <v>50212990</v>
      </c>
      <c r="C1903" s="19">
        <v>270000</v>
      </c>
      <c r="D1903" s="19">
        <v>270000</v>
      </c>
      <c r="E1903" s="19">
        <v>270000</v>
      </c>
      <c r="F1903" s="19">
        <f t="shared" si="89"/>
        <v>0</v>
      </c>
      <c r="G1903" s="19">
        <f t="shared" si="90"/>
        <v>0</v>
      </c>
    </row>
    <row r="1904" spans="1:13" x14ac:dyDescent="0.25">
      <c r="A1904" s="5" t="s">
        <v>76</v>
      </c>
      <c r="B1904" s="16">
        <v>50299020</v>
      </c>
      <c r="C1904" s="19">
        <v>20000</v>
      </c>
      <c r="D1904" s="19">
        <v>20000</v>
      </c>
      <c r="E1904" s="19">
        <v>20000</v>
      </c>
      <c r="F1904" s="19">
        <f t="shared" si="89"/>
        <v>0</v>
      </c>
      <c r="G1904" s="19">
        <f t="shared" si="90"/>
        <v>0</v>
      </c>
    </row>
    <row r="1905" spans="1:13" x14ac:dyDescent="0.25">
      <c r="A1905" s="5" t="s">
        <v>72</v>
      </c>
      <c r="B1905" s="16">
        <v>50299030</v>
      </c>
      <c r="C1905" s="19">
        <v>80000</v>
      </c>
      <c r="D1905" s="19">
        <v>80000</v>
      </c>
      <c r="E1905" s="19">
        <v>80000</v>
      </c>
      <c r="F1905" s="19">
        <f t="shared" si="89"/>
        <v>0</v>
      </c>
      <c r="G1905" s="19">
        <f t="shared" si="90"/>
        <v>0</v>
      </c>
    </row>
    <row r="1906" spans="1:13" x14ac:dyDescent="0.25">
      <c r="B1906" s="16"/>
    </row>
    <row r="1907" spans="1:13" s="17" customFormat="1" x14ac:dyDescent="0.25">
      <c r="A1907" s="17" t="s">
        <v>525</v>
      </c>
      <c r="B1907" s="15" t="s">
        <v>8</v>
      </c>
      <c r="C1907" s="20">
        <v>2340000</v>
      </c>
      <c r="D1907" s="20">
        <v>2340000</v>
      </c>
      <c r="E1907" s="20">
        <v>2340000</v>
      </c>
      <c r="F1907" s="20">
        <f t="shared" si="89"/>
        <v>0</v>
      </c>
      <c r="G1907" s="20">
        <f t="shared" si="90"/>
        <v>0</v>
      </c>
      <c r="I1907" s="22"/>
      <c r="J1907" s="22"/>
      <c r="K1907" s="22"/>
      <c r="L1907" s="22"/>
      <c r="M1907" s="22"/>
    </row>
    <row r="1908" spans="1:13" s="17" customFormat="1" x14ac:dyDescent="0.25">
      <c r="A1908" s="17" t="s">
        <v>526</v>
      </c>
      <c r="B1908" s="15" t="s">
        <v>8</v>
      </c>
      <c r="C1908" s="22"/>
      <c r="D1908" s="22"/>
      <c r="E1908" s="22"/>
      <c r="F1908" s="22"/>
      <c r="G1908" s="22"/>
      <c r="I1908" s="22"/>
      <c r="J1908" s="22"/>
      <c r="K1908" s="22"/>
      <c r="L1908" s="22"/>
      <c r="M1908" s="22"/>
    </row>
    <row r="1909" spans="1:13" x14ac:dyDescent="0.25">
      <c r="A1909" s="5" t="s">
        <v>65</v>
      </c>
      <c r="B1909" s="16">
        <v>50201010</v>
      </c>
      <c r="C1909" s="19">
        <v>80000</v>
      </c>
      <c r="D1909" s="19">
        <v>80000</v>
      </c>
      <c r="E1909" s="19">
        <v>80000</v>
      </c>
      <c r="F1909" s="19">
        <f t="shared" si="89"/>
        <v>0</v>
      </c>
      <c r="G1909" s="19">
        <f t="shared" si="90"/>
        <v>0</v>
      </c>
    </row>
    <row r="1910" spans="1:13" x14ac:dyDescent="0.25">
      <c r="A1910" s="5" t="s">
        <v>66</v>
      </c>
      <c r="B1910" s="16">
        <v>50202010</v>
      </c>
      <c r="C1910" s="19">
        <v>100000</v>
      </c>
      <c r="D1910" s="19">
        <v>100000</v>
      </c>
      <c r="E1910" s="19">
        <v>100000</v>
      </c>
      <c r="F1910" s="19">
        <f t="shared" si="89"/>
        <v>0</v>
      </c>
      <c r="G1910" s="19">
        <f t="shared" si="90"/>
        <v>0</v>
      </c>
    </row>
    <row r="1911" spans="1:13" x14ac:dyDescent="0.25">
      <c r="A1911" s="5" t="s">
        <v>68</v>
      </c>
      <c r="B1911" s="16">
        <v>50203090</v>
      </c>
      <c r="C1911" s="19">
        <v>400000</v>
      </c>
      <c r="D1911" s="19">
        <v>400000</v>
      </c>
      <c r="E1911" s="19">
        <v>400000</v>
      </c>
      <c r="F1911" s="19">
        <f t="shared" si="89"/>
        <v>0</v>
      </c>
      <c r="G1911" s="19">
        <f t="shared" si="90"/>
        <v>0</v>
      </c>
    </row>
    <row r="1912" spans="1:13" x14ac:dyDescent="0.25">
      <c r="A1912" s="5" t="s">
        <v>395</v>
      </c>
      <c r="B1912" s="16">
        <v>50203100</v>
      </c>
      <c r="C1912" s="19">
        <v>800000</v>
      </c>
      <c r="D1912" s="19">
        <v>800000</v>
      </c>
      <c r="E1912" s="19">
        <v>800000</v>
      </c>
      <c r="F1912" s="19">
        <f t="shared" si="89"/>
        <v>0</v>
      </c>
      <c r="G1912" s="19">
        <f t="shared" si="90"/>
        <v>0</v>
      </c>
    </row>
    <row r="1913" spans="1:13" x14ac:dyDescent="0.25">
      <c r="A1913" s="5" t="s">
        <v>69</v>
      </c>
      <c r="B1913" s="16">
        <v>50203990</v>
      </c>
      <c r="C1913" s="19">
        <v>100000</v>
      </c>
      <c r="D1913" s="19">
        <v>100000</v>
      </c>
      <c r="E1913" s="19">
        <v>100000</v>
      </c>
      <c r="F1913" s="19">
        <f t="shared" si="89"/>
        <v>0</v>
      </c>
      <c r="G1913" s="19">
        <f t="shared" si="90"/>
        <v>0</v>
      </c>
    </row>
    <row r="1914" spans="1:13" x14ac:dyDescent="0.25">
      <c r="A1914" s="5" t="s">
        <v>80</v>
      </c>
      <c r="B1914" s="16">
        <v>50212990</v>
      </c>
      <c r="C1914" s="19">
        <v>800000</v>
      </c>
      <c r="D1914" s="19">
        <v>800000</v>
      </c>
      <c r="E1914" s="19">
        <v>800000</v>
      </c>
      <c r="F1914" s="19">
        <f t="shared" si="89"/>
        <v>0</v>
      </c>
      <c r="G1914" s="19">
        <f t="shared" si="90"/>
        <v>0</v>
      </c>
    </row>
    <row r="1915" spans="1:13" x14ac:dyDescent="0.25">
      <c r="A1915" s="5" t="s">
        <v>72</v>
      </c>
      <c r="B1915" s="16">
        <v>50299030</v>
      </c>
      <c r="C1915" s="19">
        <v>60000</v>
      </c>
      <c r="D1915" s="19">
        <v>60000</v>
      </c>
      <c r="E1915" s="19">
        <v>60000</v>
      </c>
      <c r="F1915" s="19">
        <f t="shared" si="89"/>
        <v>0</v>
      </c>
      <c r="G1915" s="19">
        <f t="shared" si="90"/>
        <v>0</v>
      </c>
    </row>
    <row r="1916" spans="1:13" x14ac:dyDescent="0.25">
      <c r="B1916" s="16"/>
    </row>
    <row r="1917" spans="1:13" s="17" customFormat="1" x14ac:dyDescent="0.25">
      <c r="A1917" s="17" t="s">
        <v>527</v>
      </c>
      <c r="B1917" s="15" t="s">
        <v>8</v>
      </c>
      <c r="C1917" s="20">
        <v>4500000</v>
      </c>
      <c r="D1917" s="20">
        <v>4500000</v>
      </c>
      <c r="E1917" s="20">
        <v>4500000</v>
      </c>
      <c r="F1917" s="20">
        <f t="shared" si="89"/>
        <v>0</v>
      </c>
      <c r="G1917" s="20">
        <f t="shared" si="90"/>
        <v>0</v>
      </c>
      <c r="I1917" s="22"/>
      <c r="J1917" s="22"/>
      <c r="K1917" s="22"/>
      <c r="L1917" s="22"/>
      <c r="M1917" s="22"/>
    </row>
    <row r="1918" spans="1:13" s="17" customFormat="1" x14ac:dyDescent="0.25">
      <c r="A1918" s="17" t="s">
        <v>528</v>
      </c>
      <c r="B1918" s="15" t="s">
        <v>8</v>
      </c>
      <c r="C1918" s="22"/>
      <c r="D1918" s="22"/>
      <c r="E1918" s="22"/>
      <c r="F1918" s="22"/>
      <c r="G1918" s="22"/>
      <c r="I1918" s="22"/>
      <c r="J1918" s="22"/>
      <c r="K1918" s="22"/>
      <c r="L1918" s="22"/>
      <c r="M1918" s="22"/>
    </row>
    <row r="1919" spans="1:13" s="17" customFormat="1" x14ac:dyDescent="0.25">
      <c r="A1919" s="17" t="s">
        <v>529</v>
      </c>
      <c r="B1919" s="15" t="s">
        <v>8</v>
      </c>
      <c r="C1919" s="22"/>
      <c r="D1919" s="22"/>
      <c r="E1919" s="22"/>
      <c r="F1919" s="22"/>
      <c r="G1919" s="22"/>
      <c r="I1919" s="22"/>
      <c r="J1919" s="22"/>
      <c r="K1919" s="22"/>
      <c r="L1919" s="22"/>
      <c r="M1919" s="22"/>
    </row>
    <row r="1920" spans="1:13" x14ac:dyDescent="0.25">
      <c r="A1920" s="5" t="s">
        <v>530</v>
      </c>
      <c r="B1920" s="16">
        <v>50202010</v>
      </c>
      <c r="C1920" s="19">
        <v>400000</v>
      </c>
      <c r="D1920" s="19">
        <v>400000</v>
      </c>
      <c r="E1920" s="19">
        <v>400000</v>
      </c>
      <c r="F1920" s="19">
        <f t="shared" si="89"/>
        <v>0</v>
      </c>
      <c r="G1920" s="19">
        <f t="shared" si="90"/>
        <v>0</v>
      </c>
    </row>
    <row r="1921" spans="1:13" x14ac:dyDescent="0.25">
      <c r="A1921" s="5" t="s">
        <v>531</v>
      </c>
      <c r="B1921" s="16">
        <v>50202010</v>
      </c>
      <c r="C1921" s="19">
        <v>300000</v>
      </c>
      <c r="D1921" s="19">
        <v>300000</v>
      </c>
      <c r="E1921" s="19">
        <v>300000</v>
      </c>
      <c r="F1921" s="19">
        <f t="shared" si="89"/>
        <v>0</v>
      </c>
      <c r="G1921" s="19">
        <f t="shared" si="90"/>
        <v>0</v>
      </c>
    </row>
    <row r="1922" spans="1:13" x14ac:dyDescent="0.25">
      <c r="A1922" s="5" t="s">
        <v>532</v>
      </c>
      <c r="B1922" s="16">
        <v>50202010</v>
      </c>
      <c r="C1922" s="19">
        <v>1524000</v>
      </c>
      <c r="D1922" s="19">
        <v>1524000</v>
      </c>
      <c r="E1922" s="19">
        <v>1524000</v>
      </c>
      <c r="F1922" s="19">
        <f t="shared" si="89"/>
        <v>0</v>
      </c>
      <c r="G1922" s="19">
        <f t="shared" si="90"/>
        <v>0</v>
      </c>
    </row>
    <row r="1923" spans="1:13" x14ac:dyDescent="0.25">
      <c r="A1923" s="5" t="s">
        <v>533</v>
      </c>
      <c r="B1923" s="16">
        <v>50202010</v>
      </c>
      <c r="C1923" s="19">
        <v>200000</v>
      </c>
      <c r="D1923" s="19">
        <v>200000</v>
      </c>
      <c r="E1923" s="19">
        <v>200000</v>
      </c>
      <c r="F1923" s="19">
        <f t="shared" si="89"/>
        <v>0</v>
      </c>
      <c r="G1923" s="19">
        <f t="shared" si="90"/>
        <v>0</v>
      </c>
    </row>
    <row r="1924" spans="1:13" x14ac:dyDescent="0.25">
      <c r="A1924" s="5" t="s">
        <v>336</v>
      </c>
      <c r="B1924" s="16">
        <v>50202010</v>
      </c>
      <c r="C1924" s="19">
        <v>2076000</v>
      </c>
      <c r="D1924" s="19">
        <v>2076000</v>
      </c>
      <c r="E1924" s="19">
        <v>2076000</v>
      </c>
      <c r="F1924" s="19">
        <f t="shared" si="89"/>
        <v>0</v>
      </c>
      <c r="G1924" s="19">
        <f t="shared" si="90"/>
        <v>0</v>
      </c>
    </row>
    <row r="1925" spans="1:13" x14ac:dyDescent="0.25">
      <c r="B1925" s="16"/>
    </row>
    <row r="1926" spans="1:13" s="17" customFormat="1" x14ac:dyDescent="0.25">
      <c r="A1926" s="17" t="s">
        <v>534</v>
      </c>
      <c r="B1926" s="15" t="s">
        <v>8</v>
      </c>
      <c r="C1926" s="20">
        <v>1310000</v>
      </c>
      <c r="D1926" s="20">
        <v>1310000</v>
      </c>
      <c r="E1926" s="20">
        <v>1310000</v>
      </c>
      <c r="F1926" s="20">
        <f t="shared" si="89"/>
        <v>0</v>
      </c>
      <c r="G1926" s="20">
        <f t="shared" si="90"/>
        <v>0</v>
      </c>
      <c r="I1926" s="22"/>
      <c r="J1926" s="22"/>
      <c r="K1926" s="22"/>
      <c r="L1926" s="22"/>
      <c r="M1926" s="22"/>
    </row>
    <row r="1927" spans="1:13" s="17" customFormat="1" x14ac:dyDescent="0.25">
      <c r="A1927" s="17" t="s">
        <v>535</v>
      </c>
      <c r="B1927" s="15" t="s">
        <v>8</v>
      </c>
      <c r="C1927" s="22"/>
      <c r="D1927" s="22"/>
      <c r="E1927" s="22"/>
      <c r="F1927" s="22"/>
      <c r="G1927" s="22"/>
      <c r="I1927" s="22"/>
      <c r="J1927" s="22"/>
      <c r="K1927" s="22"/>
      <c r="L1927" s="22"/>
      <c r="M1927" s="22"/>
    </row>
    <row r="1928" spans="1:13" x14ac:dyDescent="0.25">
      <c r="A1928" s="5" t="s">
        <v>68</v>
      </c>
      <c r="B1928" s="16">
        <v>50203090</v>
      </c>
      <c r="C1928" s="19">
        <v>1310000</v>
      </c>
      <c r="D1928" s="19">
        <v>1310000</v>
      </c>
      <c r="E1928" s="19">
        <v>1310000</v>
      </c>
      <c r="F1928" s="19">
        <f t="shared" si="89"/>
        <v>0</v>
      </c>
      <c r="G1928" s="19">
        <f t="shared" si="90"/>
        <v>0</v>
      </c>
    </row>
    <row r="1929" spans="1:13" x14ac:dyDescent="0.25">
      <c r="B1929" s="16"/>
    </row>
    <row r="1930" spans="1:13" s="17" customFormat="1" x14ac:dyDescent="0.25">
      <c r="A1930" s="17" t="s">
        <v>536</v>
      </c>
      <c r="B1930" s="15" t="s">
        <v>8</v>
      </c>
      <c r="C1930" s="20">
        <v>400000</v>
      </c>
      <c r="D1930" s="20">
        <v>400000</v>
      </c>
      <c r="E1930" s="20">
        <v>400000</v>
      </c>
      <c r="F1930" s="20">
        <f t="shared" si="89"/>
        <v>0</v>
      </c>
      <c r="G1930" s="20">
        <f t="shared" si="90"/>
        <v>0</v>
      </c>
      <c r="I1930" s="22"/>
      <c r="J1930" s="22"/>
      <c r="K1930" s="22"/>
      <c r="L1930" s="22"/>
      <c r="M1930" s="22"/>
    </row>
    <row r="1931" spans="1:13" s="17" customFormat="1" x14ac:dyDescent="0.25">
      <c r="A1931" s="17" t="s">
        <v>537</v>
      </c>
      <c r="B1931" s="15" t="s">
        <v>8</v>
      </c>
      <c r="C1931" s="22"/>
      <c r="D1931" s="22"/>
      <c r="E1931" s="22"/>
      <c r="F1931" s="22"/>
      <c r="G1931" s="22"/>
      <c r="I1931" s="22"/>
      <c r="J1931" s="22"/>
      <c r="K1931" s="22"/>
      <c r="L1931" s="22"/>
      <c r="M1931" s="22"/>
    </row>
    <row r="1932" spans="1:13" s="17" customFormat="1" x14ac:dyDescent="0.25">
      <c r="A1932" s="17" t="s">
        <v>538</v>
      </c>
      <c r="B1932" s="15" t="s">
        <v>8</v>
      </c>
      <c r="C1932" s="22"/>
      <c r="D1932" s="22"/>
      <c r="E1932" s="22"/>
      <c r="F1932" s="22"/>
      <c r="G1932" s="22"/>
      <c r="I1932" s="22"/>
      <c r="J1932" s="22"/>
      <c r="K1932" s="22"/>
      <c r="L1932" s="22"/>
      <c r="M1932" s="22"/>
    </row>
    <row r="1933" spans="1:13" x14ac:dyDescent="0.25">
      <c r="A1933" s="5" t="s">
        <v>70</v>
      </c>
      <c r="B1933" s="16">
        <v>50211990</v>
      </c>
      <c r="C1933" s="19">
        <v>100000</v>
      </c>
      <c r="D1933" s="19">
        <v>100000</v>
      </c>
      <c r="E1933" s="19">
        <v>100000</v>
      </c>
      <c r="F1933" s="19">
        <f t="shared" si="89"/>
        <v>0</v>
      </c>
      <c r="G1933" s="19">
        <f t="shared" si="90"/>
        <v>0</v>
      </c>
    </row>
    <row r="1934" spans="1:13" x14ac:dyDescent="0.25">
      <c r="A1934" s="5" t="s">
        <v>72</v>
      </c>
      <c r="B1934" s="16">
        <v>50299030</v>
      </c>
      <c r="C1934" s="19">
        <v>300000</v>
      </c>
      <c r="D1934" s="19">
        <v>300000</v>
      </c>
      <c r="E1934" s="19">
        <v>300000</v>
      </c>
      <c r="F1934" s="19">
        <f t="shared" si="89"/>
        <v>0</v>
      </c>
      <c r="G1934" s="19">
        <f t="shared" si="90"/>
        <v>0</v>
      </c>
    </row>
    <row r="1935" spans="1:13" x14ac:dyDescent="0.25">
      <c r="B1935" s="16"/>
    </row>
    <row r="1936" spans="1:13" s="17" customFormat="1" x14ac:dyDescent="0.25">
      <c r="A1936" s="17" t="s">
        <v>539</v>
      </c>
      <c r="B1936" s="15" t="s">
        <v>8</v>
      </c>
      <c r="C1936" s="20">
        <v>500000</v>
      </c>
      <c r="D1936" s="20">
        <v>500000</v>
      </c>
      <c r="E1936" s="20">
        <v>500000</v>
      </c>
      <c r="F1936" s="20">
        <f t="shared" si="89"/>
        <v>0</v>
      </c>
      <c r="G1936" s="20">
        <f t="shared" si="90"/>
        <v>0</v>
      </c>
      <c r="I1936" s="22"/>
      <c r="J1936" s="22"/>
      <c r="K1936" s="22"/>
      <c r="L1936" s="22"/>
      <c r="M1936" s="22"/>
    </row>
    <row r="1937" spans="1:13" s="17" customFormat="1" x14ac:dyDescent="0.25">
      <c r="A1937" s="17" t="s">
        <v>540</v>
      </c>
      <c r="B1937" s="15" t="s">
        <v>8</v>
      </c>
      <c r="C1937" s="22"/>
      <c r="D1937" s="22"/>
      <c r="E1937" s="22"/>
      <c r="F1937" s="22"/>
      <c r="G1937" s="22"/>
      <c r="I1937" s="22"/>
      <c r="J1937" s="22"/>
      <c r="K1937" s="22"/>
      <c r="L1937" s="22"/>
      <c r="M1937" s="22"/>
    </row>
    <row r="1938" spans="1:13" s="17" customFormat="1" x14ac:dyDescent="0.25">
      <c r="A1938" s="17" t="s">
        <v>541</v>
      </c>
      <c r="B1938" s="15" t="s">
        <v>8</v>
      </c>
      <c r="C1938" s="22"/>
      <c r="D1938" s="22"/>
      <c r="E1938" s="22"/>
      <c r="F1938" s="22"/>
      <c r="G1938" s="22"/>
      <c r="I1938" s="22"/>
      <c r="J1938" s="22"/>
      <c r="K1938" s="22"/>
      <c r="L1938" s="22"/>
      <c r="M1938" s="22"/>
    </row>
    <row r="1939" spans="1:13" x14ac:dyDescent="0.25">
      <c r="A1939" s="5" t="s">
        <v>72</v>
      </c>
      <c r="B1939" s="16">
        <v>50299030</v>
      </c>
      <c r="C1939" s="19">
        <v>500000</v>
      </c>
      <c r="D1939" s="19">
        <v>500000</v>
      </c>
      <c r="E1939" s="19">
        <v>500000</v>
      </c>
      <c r="F1939" s="19">
        <f t="shared" si="89"/>
        <v>0</v>
      </c>
      <c r="G1939" s="19">
        <f t="shared" si="90"/>
        <v>0</v>
      </c>
    </row>
    <row r="1940" spans="1:13" x14ac:dyDescent="0.25">
      <c r="B1940" s="16"/>
    </row>
    <row r="1941" spans="1:13" s="17" customFormat="1" x14ac:dyDescent="0.25">
      <c r="A1941" s="17" t="s">
        <v>542</v>
      </c>
      <c r="B1941" s="15" t="s">
        <v>8</v>
      </c>
      <c r="C1941" s="20">
        <v>100000</v>
      </c>
      <c r="D1941" s="20">
        <v>100000</v>
      </c>
      <c r="E1941" s="20">
        <v>100000</v>
      </c>
      <c r="F1941" s="20">
        <f t="shared" si="89"/>
        <v>0</v>
      </c>
      <c r="G1941" s="20">
        <f t="shared" si="90"/>
        <v>0</v>
      </c>
      <c r="I1941" s="22"/>
      <c r="J1941" s="22"/>
      <c r="K1941" s="22"/>
      <c r="L1941" s="22"/>
      <c r="M1941" s="22"/>
    </row>
    <row r="1942" spans="1:13" s="17" customFormat="1" x14ac:dyDescent="0.25">
      <c r="A1942" s="17" t="s">
        <v>543</v>
      </c>
      <c r="B1942" s="15" t="s">
        <v>8</v>
      </c>
      <c r="C1942" s="22"/>
      <c r="D1942" s="22"/>
      <c r="E1942" s="22"/>
      <c r="F1942" s="22"/>
      <c r="G1942" s="22"/>
      <c r="I1942" s="22"/>
      <c r="J1942" s="22"/>
      <c r="K1942" s="22"/>
      <c r="L1942" s="22"/>
      <c r="M1942" s="22"/>
    </row>
    <row r="1943" spans="1:13" x14ac:dyDescent="0.25">
      <c r="A1943" s="5" t="s">
        <v>72</v>
      </c>
      <c r="B1943" s="16">
        <v>50299030</v>
      </c>
      <c r="C1943" s="19">
        <v>100000</v>
      </c>
      <c r="D1943" s="19">
        <v>100000</v>
      </c>
      <c r="E1943" s="19">
        <v>100000</v>
      </c>
      <c r="F1943" s="19">
        <f t="shared" si="89"/>
        <v>0</v>
      </c>
      <c r="G1943" s="19">
        <f t="shared" si="90"/>
        <v>0</v>
      </c>
    </row>
    <row r="1944" spans="1:13" x14ac:dyDescent="0.25">
      <c r="B1944" s="16"/>
    </row>
    <row r="1945" spans="1:13" s="17" customFormat="1" x14ac:dyDescent="0.25">
      <c r="A1945" s="17" t="s">
        <v>544</v>
      </c>
      <c r="B1945" s="15" t="s">
        <v>8</v>
      </c>
      <c r="C1945" s="20">
        <v>250000</v>
      </c>
      <c r="D1945" s="20">
        <v>250000</v>
      </c>
      <c r="E1945" s="20">
        <v>250000</v>
      </c>
      <c r="F1945" s="20">
        <f t="shared" si="89"/>
        <v>0</v>
      </c>
      <c r="G1945" s="20">
        <f t="shared" si="90"/>
        <v>0</v>
      </c>
      <c r="I1945" s="22"/>
      <c r="J1945" s="22"/>
      <c r="K1945" s="22"/>
      <c r="L1945" s="22"/>
      <c r="M1945" s="22"/>
    </row>
    <row r="1946" spans="1:13" x14ac:dyDescent="0.25">
      <c r="A1946" s="5" t="s">
        <v>545</v>
      </c>
      <c r="B1946" s="16">
        <v>50216030</v>
      </c>
      <c r="C1946" s="19">
        <v>250000</v>
      </c>
      <c r="D1946" s="19">
        <v>250000</v>
      </c>
      <c r="E1946" s="19">
        <v>250000</v>
      </c>
      <c r="F1946" s="19">
        <f t="shared" si="89"/>
        <v>0</v>
      </c>
      <c r="G1946" s="19">
        <f t="shared" si="90"/>
        <v>0</v>
      </c>
    </row>
    <row r="1947" spans="1:13" x14ac:dyDescent="0.25">
      <c r="B1947" s="16"/>
    </row>
    <row r="1948" spans="1:13" s="17" customFormat="1" x14ac:dyDescent="0.25">
      <c r="A1948" s="17" t="s">
        <v>546</v>
      </c>
      <c r="B1948" s="15" t="s">
        <v>8</v>
      </c>
      <c r="C1948" s="20">
        <v>500000</v>
      </c>
      <c r="D1948" s="20">
        <v>500000</v>
      </c>
      <c r="E1948" s="20">
        <v>500000</v>
      </c>
      <c r="F1948" s="20">
        <f t="shared" si="89"/>
        <v>0</v>
      </c>
      <c r="G1948" s="20">
        <f t="shared" si="90"/>
        <v>0</v>
      </c>
      <c r="I1948" s="22"/>
      <c r="J1948" s="22"/>
      <c r="K1948" s="22"/>
      <c r="L1948" s="22"/>
      <c r="M1948" s="22"/>
    </row>
    <row r="1949" spans="1:13" s="17" customFormat="1" x14ac:dyDescent="0.25">
      <c r="A1949" s="17" t="s">
        <v>547</v>
      </c>
      <c r="B1949" s="15" t="s">
        <v>8</v>
      </c>
      <c r="C1949" s="22"/>
      <c r="D1949" s="22"/>
      <c r="E1949" s="22"/>
      <c r="F1949" s="22"/>
      <c r="G1949" s="22"/>
      <c r="I1949" s="22"/>
      <c r="J1949" s="22"/>
      <c r="K1949" s="22"/>
      <c r="L1949" s="22"/>
      <c r="M1949" s="22"/>
    </row>
    <row r="1950" spans="1:13" s="17" customFormat="1" x14ac:dyDescent="0.25">
      <c r="A1950" s="17" t="s">
        <v>548</v>
      </c>
      <c r="B1950" s="15" t="s">
        <v>8</v>
      </c>
      <c r="C1950" s="22"/>
      <c r="D1950" s="22"/>
      <c r="E1950" s="22"/>
      <c r="F1950" s="22"/>
      <c r="G1950" s="22"/>
      <c r="I1950" s="22"/>
      <c r="J1950" s="22"/>
      <c r="K1950" s="22"/>
      <c r="L1950" s="22"/>
      <c r="M1950" s="22"/>
    </row>
    <row r="1951" spans="1:13" x14ac:dyDescent="0.25">
      <c r="A1951" s="5" t="s">
        <v>381</v>
      </c>
      <c r="B1951" s="16">
        <v>50203050</v>
      </c>
      <c r="C1951" s="19">
        <v>500000</v>
      </c>
      <c r="D1951" s="19">
        <v>500000</v>
      </c>
      <c r="E1951" s="19">
        <v>500000</v>
      </c>
      <c r="F1951" s="19">
        <f t="shared" si="89"/>
        <v>0</v>
      </c>
      <c r="G1951" s="19">
        <f t="shared" si="90"/>
        <v>0</v>
      </c>
    </row>
    <row r="1952" spans="1:13" x14ac:dyDescent="0.25">
      <c r="B1952" s="16"/>
    </row>
    <row r="1953" spans="1:13" s="17" customFormat="1" x14ac:dyDescent="0.25">
      <c r="A1953" s="17" t="s">
        <v>549</v>
      </c>
      <c r="B1953" s="15" t="s">
        <v>8</v>
      </c>
      <c r="C1953" s="20">
        <v>1250000</v>
      </c>
      <c r="D1953" s="20">
        <v>1250000</v>
      </c>
      <c r="E1953" s="20">
        <v>1250000</v>
      </c>
      <c r="F1953" s="20">
        <f t="shared" si="89"/>
        <v>0</v>
      </c>
      <c r="G1953" s="20">
        <f t="shared" si="90"/>
        <v>0</v>
      </c>
      <c r="I1953" s="22"/>
      <c r="J1953" s="22"/>
      <c r="K1953" s="22"/>
      <c r="L1953" s="22"/>
      <c r="M1953" s="22"/>
    </row>
    <row r="1954" spans="1:13" x14ac:dyDescent="0.25">
      <c r="A1954" s="5" t="s">
        <v>69</v>
      </c>
      <c r="B1954" s="16">
        <v>50203990</v>
      </c>
      <c r="C1954" s="19">
        <v>1250000</v>
      </c>
      <c r="D1954" s="19">
        <v>1250000</v>
      </c>
      <c r="E1954" s="19">
        <v>1250000</v>
      </c>
      <c r="F1954" s="19">
        <f t="shared" si="89"/>
        <v>0</v>
      </c>
      <c r="G1954" s="19">
        <f t="shared" si="90"/>
        <v>0</v>
      </c>
    </row>
    <row r="1955" spans="1:13" x14ac:dyDescent="0.25">
      <c r="B1955" s="16"/>
    </row>
    <row r="1956" spans="1:13" s="17" customFormat="1" x14ac:dyDescent="0.25">
      <c r="A1956" s="17" t="s">
        <v>550</v>
      </c>
      <c r="B1956" s="15" t="s">
        <v>8</v>
      </c>
      <c r="C1956" s="20">
        <v>500000</v>
      </c>
      <c r="D1956" s="20">
        <v>500000</v>
      </c>
      <c r="E1956" s="20">
        <v>500000</v>
      </c>
      <c r="F1956" s="20">
        <f t="shared" si="89"/>
        <v>0</v>
      </c>
      <c r="G1956" s="20">
        <f t="shared" si="90"/>
        <v>0</v>
      </c>
      <c r="I1956" s="22"/>
      <c r="J1956" s="22"/>
      <c r="K1956" s="22"/>
      <c r="L1956" s="22"/>
      <c r="M1956" s="22"/>
    </row>
    <row r="1957" spans="1:13" x14ac:dyDescent="0.25">
      <c r="A1957" s="5" t="s">
        <v>76</v>
      </c>
      <c r="B1957" s="16">
        <v>50299020</v>
      </c>
      <c r="C1957" s="19">
        <v>500000</v>
      </c>
      <c r="D1957" s="19">
        <v>500000</v>
      </c>
      <c r="E1957" s="19">
        <v>500000</v>
      </c>
      <c r="F1957" s="19">
        <f t="shared" si="89"/>
        <v>0</v>
      </c>
      <c r="G1957" s="19">
        <f t="shared" si="90"/>
        <v>0</v>
      </c>
    </row>
    <row r="1958" spans="1:13" x14ac:dyDescent="0.25">
      <c r="B1958" s="16"/>
    </row>
    <row r="1959" spans="1:13" s="17" customFormat="1" x14ac:dyDescent="0.25">
      <c r="A1959" s="17" t="s">
        <v>551</v>
      </c>
      <c r="B1959" s="15" t="s">
        <v>8</v>
      </c>
      <c r="C1959" s="20">
        <v>700000</v>
      </c>
      <c r="D1959" s="20">
        <v>700000</v>
      </c>
      <c r="E1959" s="20">
        <v>700000</v>
      </c>
      <c r="F1959" s="20">
        <f t="shared" ref="F1959:F1998" si="91">C1959-D1959</f>
        <v>0</v>
      </c>
      <c r="G1959" s="20">
        <f t="shared" ref="G1959:G1998" si="92">D1959-E1959</f>
        <v>0</v>
      </c>
      <c r="I1959" s="22"/>
      <c r="J1959" s="22"/>
      <c r="K1959" s="22"/>
      <c r="L1959" s="22"/>
      <c r="M1959" s="22"/>
    </row>
    <row r="1960" spans="1:13" s="17" customFormat="1" x14ac:dyDescent="0.25">
      <c r="A1960" s="17" t="s">
        <v>552</v>
      </c>
      <c r="B1960" s="15" t="s">
        <v>8</v>
      </c>
      <c r="C1960" s="22"/>
      <c r="D1960" s="22"/>
      <c r="E1960" s="22"/>
      <c r="F1960" s="22"/>
      <c r="G1960" s="22"/>
      <c r="I1960" s="22"/>
      <c r="J1960" s="22"/>
      <c r="K1960" s="22"/>
      <c r="L1960" s="22"/>
      <c r="M1960" s="22"/>
    </row>
    <row r="1961" spans="1:13" x14ac:dyDescent="0.25">
      <c r="A1961" s="5" t="s">
        <v>381</v>
      </c>
      <c r="B1961" s="16">
        <v>50203050</v>
      </c>
      <c r="C1961" s="19">
        <v>700000</v>
      </c>
      <c r="D1961" s="19">
        <v>700000</v>
      </c>
      <c r="E1961" s="19">
        <v>700000</v>
      </c>
      <c r="F1961" s="19">
        <f t="shared" si="91"/>
        <v>0</v>
      </c>
      <c r="G1961" s="19">
        <f t="shared" si="92"/>
        <v>0</v>
      </c>
    </row>
    <row r="1962" spans="1:13" x14ac:dyDescent="0.25">
      <c r="B1962" s="16"/>
    </row>
    <row r="1963" spans="1:13" s="17" customFormat="1" x14ac:dyDescent="0.25">
      <c r="A1963" s="17" t="s">
        <v>553</v>
      </c>
      <c r="B1963" s="15" t="s">
        <v>8</v>
      </c>
      <c r="C1963" s="20">
        <v>7850000</v>
      </c>
      <c r="D1963" s="20">
        <v>7850000</v>
      </c>
      <c r="E1963" s="20">
        <v>7850000</v>
      </c>
      <c r="F1963" s="20">
        <f t="shared" si="91"/>
        <v>0</v>
      </c>
      <c r="G1963" s="20">
        <f t="shared" si="92"/>
        <v>0</v>
      </c>
      <c r="I1963" s="22"/>
      <c r="J1963" s="22"/>
      <c r="K1963" s="22"/>
      <c r="L1963" s="22"/>
      <c r="M1963" s="22"/>
    </row>
    <row r="1964" spans="1:13" s="17" customFormat="1" x14ac:dyDescent="0.25">
      <c r="A1964" s="17" t="s">
        <v>554</v>
      </c>
      <c r="B1964" s="15" t="s">
        <v>8</v>
      </c>
      <c r="C1964" s="22"/>
      <c r="D1964" s="22"/>
      <c r="E1964" s="22"/>
      <c r="F1964" s="22"/>
      <c r="G1964" s="22"/>
      <c r="I1964" s="22"/>
      <c r="J1964" s="22"/>
      <c r="K1964" s="22"/>
      <c r="L1964" s="22"/>
      <c r="M1964" s="22"/>
    </row>
    <row r="1965" spans="1:13" x14ac:dyDescent="0.25">
      <c r="A1965" s="5" t="s">
        <v>81</v>
      </c>
      <c r="B1965" s="16">
        <v>50213050</v>
      </c>
      <c r="C1965" s="19">
        <v>7850000</v>
      </c>
      <c r="D1965" s="19">
        <v>7850000</v>
      </c>
      <c r="E1965" s="19">
        <v>7850000</v>
      </c>
      <c r="F1965" s="19">
        <f t="shared" si="91"/>
        <v>0</v>
      </c>
      <c r="G1965" s="19">
        <f t="shared" si="92"/>
        <v>0</v>
      </c>
    </row>
    <row r="1966" spans="1:13" x14ac:dyDescent="0.25">
      <c r="B1966" s="16"/>
    </row>
    <row r="1967" spans="1:13" s="17" customFormat="1" x14ac:dyDescent="0.25">
      <c r="A1967" s="17" t="s">
        <v>555</v>
      </c>
      <c r="B1967" s="15" t="s">
        <v>8</v>
      </c>
      <c r="C1967" s="20">
        <v>500000</v>
      </c>
      <c r="D1967" s="20">
        <v>500000</v>
      </c>
      <c r="E1967" s="20">
        <v>500000</v>
      </c>
      <c r="F1967" s="20">
        <f t="shared" si="91"/>
        <v>0</v>
      </c>
      <c r="G1967" s="20">
        <f t="shared" si="92"/>
        <v>0</v>
      </c>
      <c r="I1967" s="22"/>
      <c r="J1967" s="22"/>
      <c r="K1967" s="22"/>
      <c r="L1967" s="22"/>
      <c r="M1967" s="22"/>
    </row>
    <row r="1968" spans="1:13" x14ac:dyDescent="0.25">
      <c r="A1968" s="5" t="s">
        <v>81</v>
      </c>
      <c r="B1968" s="16">
        <v>50213050</v>
      </c>
      <c r="C1968" s="19">
        <v>500000</v>
      </c>
      <c r="D1968" s="19">
        <v>500000</v>
      </c>
      <c r="E1968" s="19">
        <v>500000</v>
      </c>
      <c r="F1968" s="19">
        <f t="shared" si="91"/>
        <v>0</v>
      </c>
      <c r="G1968" s="19">
        <f t="shared" si="92"/>
        <v>0</v>
      </c>
    </row>
    <row r="1970" spans="1:13" s="17" customFormat="1" x14ac:dyDescent="0.25">
      <c r="A1970" s="17" t="s">
        <v>228</v>
      </c>
      <c r="B1970" s="15">
        <v>300</v>
      </c>
      <c r="C1970" s="20">
        <v>37268179.5</v>
      </c>
      <c r="D1970" s="20">
        <v>37268179.5</v>
      </c>
      <c r="E1970" s="20">
        <v>14548845.449999999</v>
      </c>
      <c r="F1970" s="20">
        <f t="shared" si="91"/>
        <v>0</v>
      </c>
      <c r="G1970" s="20">
        <f t="shared" si="92"/>
        <v>22719334.050000001</v>
      </c>
      <c r="I1970" s="22"/>
      <c r="J1970" s="22"/>
      <c r="K1970" s="22"/>
      <c r="L1970" s="22"/>
      <c r="M1970" s="22"/>
    </row>
    <row r="1972" spans="1:13" x14ac:dyDescent="0.25">
      <c r="A1972" s="17" t="s">
        <v>771</v>
      </c>
    </row>
    <row r="1973" spans="1:13" x14ac:dyDescent="0.25">
      <c r="A1973" s="5" t="s">
        <v>571</v>
      </c>
      <c r="B1973" s="16">
        <v>10701010</v>
      </c>
      <c r="C1973" s="19">
        <v>5000000</v>
      </c>
      <c r="D1973" s="19">
        <v>5000000</v>
      </c>
      <c r="E1973" s="19">
        <v>5000000</v>
      </c>
      <c r="F1973" s="19">
        <f t="shared" si="91"/>
        <v>0</v>
      </c>
      <c r="G1973" s="19">
        <f t="shared" si="92"/>
        <v>0</v>
      </c>
    </row>
    <row r="1974" spans="1:13" ht="14.25" customHeight="1" x14ac:dyDescent="0.25">
      <c r="B1974" s="16"/>
    </row>
    <row r="1975" spans="1:13" ht="14.25" customHeight="1" x14ac:dyDescent="0.25">
      <c r="A1975" s="17" t="s">
        <v>766</v>
      </c>
      <c r="B1975" s="16"/>
    </row>
    <row r="1976" spans="1:13" x14ac:dyDescent="0.25">
      <c r="A1976" s="5" t="s">
        <v>574</v>
      </c>
      <c r="B1976" s="16">
        <v>10702990</v>
      </c>
      <c r="C1976" s="19">
        <v>2200000</v>
      </c>
      <c r="D1976" s="19">
        <v>2200000</v>
      </c>
      <c r="E1976" s="19">
        <v>1170291</v>
      </c>
      <c r="F1976" s="19">
        <f t="shared" si="91"/>
        <v>0</v>
      </c>
      <c r="G1976" s="19">
        <f t="shared" si="92"/>
        <v>1029709</v>
      </c>
    </row>
    <row r="1977" spans="1:13" x14ac:dyDescent="0.25">
      <c r="A1977" s="5" t="s">
        <v>575</v>
      </c>
      <c r="B1977" s="16" t="s">
        <v>8</v>
      </c>
    </row>
    <row r="1978" spans="1:13" x14ac:dyDescent="0.25">
      <c r="B1978" s="16"/>
    </row>
    <row r="1979" spans="1:13" x14ac:dyDescent="0.25">
      <c r="A1979" s="17" t="s">
        <v>769</v>
      </c>
      <c r="B1979" s="16"/>
    </row>
    <row r="1980" spans="1:13" x14ac:dyDescent="0.25">
      <c r="A1980" s="5" t="s">
        <v>583</v>
      </c>
      <c r="B1980" s="16">
        <v>10703010</v>
      </c>
      <c r="C1980" s="19">
        <v>1500000</v>
      </c>
      <c r="D1980" s="19">
        <v>1500000</v>
      </c>
      <c r="E1980" s="19">
        <v>532356.06999999995</v>
      </c>
      <c r="F1980" s="19">
        <f>C1980-D1980</f>
        <v>0</v>
      </c>
      <c r="G1980" s="19">
        <f>D1980-E1980</f>
        <v>967643.93</v>
      </c>
    </row>
    <row r="1981" spans="1:13" x14ac:dyDescent="0.25">
      <c r="A1981" s="5" t="s">
        <v>584</v>
      </c>
      <c r="B1981" s="16" t="s">
        <v>8</v>
      </c>
    </row>
    <row r="1982" spans="1:13" x14ac:dyDescent="0.25">
      <c r="A1982" s="5" t="s">
        <v>585</v>
      </c>
      <c r="B1982" s="16">
        <v>10703010</v>
      </c>
      <c r="C1982" s="19">
        <v>1000000</v>
      </c>
      <c r="D1982" s="19">
        <v>1000000</v>
      </c>
      <c r="E1982" s="19">
        <v>835830.42</v>
      </c>
      <c r="F1982" s="19">
        <f>C1982-D1982</f>
        <v>0</v>
      </c>
      <c r="G1982" s="19">
        <f>D1982-E1982</f>
        <v>164169.57999999996</v>
      </c>
    </row>
    <row r="1983" spans="1:13" x14ac:dyDescent="0.25">
      <c r="A1983" s="5" t="s">
        <v>586</v>
      </c>
      <c r="B1983" s="16" t="s">
        <v>8</v>
      </c>
    </row>
    <row r="1984" spans="1:13" x14ac:dyDescent="0.25">
      <c r="A1984" s="5" t="s">
        <v>587</v>
      </c>
      <c r="B1984" s="16">
        <v>10703010</v>
      </c>
      <c r="C1984" s="19">
        <v>1000000</v>
      </c>
      <c r="D1984" s="19">
        <v>1000000</v>
      </c>
      <c r="E1984" s="19">
        <v>544715.02</v>
      </c>
      <c r="F1984" s="19">
        <f>C1984-D1984</f>
        <v>0</v>
      </c>
      <c r="G1984" s="19">
        <f>D1984-E1984</f>
        <v>455284.98</v>
      </c>
    </row>
    <row r="1985" spans="1:7" x14ac:dyDescent="0.25">
      <c r="A1985" s="5" t="s">
        <v>588</v>
      </c>
      <c r="B1985" s="16" t="s">
        <v>8</v>
      </c>
    </row>
    <row r="1986" spans="1:7" x14ac:dyDescent="0.25">
      <c r="A1986" s="5" t="s">
        <v>589</v>
      </c>
      <c r="B1986" s="16">
        <v>10703010</v>
      </c>
      <c r="C1986" s="19">
        <v>1000000</v>
      </c>
      <c r="D1986" s="19">
        <v>1000000</v>
      </c>
      <c r="E1986" s="19">
        <v>4630</v>
      </c>
      <c r="F1986" s="19">
        <f>C1986-D1986</f>
        <v>0</v>
      </c>
      <c r="G1986" s="19">
        <f>D1986-E1986</f>
        <v>995370</v>
      </c>
    </row>
    <row r="1987" spans="1:7" x14ac:dyDescent="0.25">
      <c r="A1987" s="5" t="s">
        <v>590</v>
      </c>
      <c r="B1987" s="16">
        <v>10703010</v>
      </c>
      <c r="C1987" s="19">
        <v>500000</v>
      </c>
      <c r="D1987" s="19">
        <v>500000</v>
      </c>
      <c r="E1987" s="19">
        <v>378620.46</v>
      </c>
      <c r="F1987" s="19">
        <f>C1987-D1987</f>
        <v>0</v>
      </c>
      <c r="G1987" s="19">
        <f>D1987-E1987</f>
        <v>121379.53999999998</v>
      </c>
    </row>
    <row r="1988" spans="1:7" x14ac:dyDescent="0.25">
      <c r="B1988" s="16"/>
    </row>
    <row r="1989" spans="1:7" x14ac:dyDescent="0.25">
      <c r="A1989" s="17" t="s">
        <v>768</v>
      </c>
      <c r="B1989" s="16"/>
    </row>
    <row r="1990" spans="1:7" x14ac:dyDescent="0.25">
      <c r="A1990" s="5" t="s">
        <v>581</v>
      </c>
      <c r="B1990" s="16">
        <v>10703040</v>
      </c>
      <c r="C1990" s="19">
        <v>2002198</v>
      </c>
      <c r="D1990" s="19">
        <v>2002198</v>
      </c>
      <c r="E1990" s="19">
        <v>1015103.1</v>
      </c>
      <c r="F1990" s="19">
        <f>C1990-D1990</f>
        <v>0</v>
      </c>
      <c r="G1990" s="19">
        <f>D1990-E1990</f>
        <v>987094.9</v>
      </c>
    </row>
    <row r="1991" spans="1:7" x14ac:dyDescent="0.25">
      <c r="A1991" s="5" t="s">
        <v>582</v>
      </c>
      <c r="B1991" s="16" t="s">
        <v>8</v>
      </c>
    </row>
    <row r="1992" spans="1:7" x14ac:dyDescent="0.25">
      <c r="B1992" s="16"/>
    </row>
    <row r="1993" spans="1:7" x14ac:dyDescent="0.25">
      <c r="A1993" s="17" t="s">
        <v>767</v>
      </c>
      <c r="B1993" s="16"/>
    </row>
    <row r="1994" spans="1:7" x14ac:dyDescent="0.25">
      <c r="A1994" s="5" t="s">
        <v>576</v>
      </c>
      <c r="B1994" s="16">
        <v>10704990</v>
      </c>
      <c r="C1994" s="19">
        <v>3000000</v>
      </c>
      <c r="D1994" s="19">
        <v>3000000</v>
      </c>
      <c r="E1994" s="19">
        <v>0</v>
      </c>
      <c r="F1994" s="19">
        <f t="shared" si="91"/>
        <v>0</v>
      </c>
      <c r="G1994" s="19">
        <f t="shared" si="92"/>
        <v>3000000</v>
      </c>
    </row>
    <row r="1995" spans="1:7" x14ac:dyDescent="0.25">
      <c r="A1995" s="5" t="s">
        <v>577</v>
      </c>
      <c r="B1995" s="16" t="s">
        <v>8</v>
      </c>
    </row>
    <row r="1996" spans="1:7" x14ac:dyDescent="0.25">
      <c r="A1996" s="5" t="s">
        <v>578</v>
      </c>
      <c r="B1996" s="16">
        <v>10704990</v>
      </c>
      <c r="C1996" s="19">
        <v>3000000</v>
      </c>
      <c r="D1996" s="19">
        <v>3000000</v>
      </c>
      <c r="E1996" s="19">
        <v>0</v>
      </c>
      <c r="F1996" s="19">
        <f t="shared" si="91"/>
        <v>0</v>
      </c>
      <c r="G1996" s="19">
        <f t="shared" si="92"/>
        <v>3000000</v>
      </c>
    </row>
    <row r="1997" spans="1:7" x14ac:dyDescent="0.25">
      <c r="A1997" s="5" t="s">
        <v>579</v>
      </c>
      <c r="B1997" s="16" t="s">
        <v>8</v>
      </c>
    </row>
    <row r="1998" spans="1:7" x14ac:dyDescent="0.25">
      <c r="A1998" s="5" t="s">
        <v>578</v>
      </c>
      <c r="B1998" s="16">
        <v>10704990</v>
      </c>
      <c r="C1998" s="19">
        <v>3000000</v>
      </c>
      <c r="D1998" s="19">
        <v>3000000</v>
      </c>
      <c r="E1998" s="19">
        <v>0</v>
      </c>
      <c r="F1998" s="19">
        <f t="shared" si="91"/>
        <v>0</v>
      </c>
      <c r="G1998" s="19">
        <f t="shared" si="92"/>
        <v>3000000</v>
      </c>
    </row>
    <row r="1999" spans="1:7" x14ac:dyDescent="0.25">
      <c r="A1999" s="5" t="s">
        <v>580</v>
      </c>
      <c r="B1999" s="16" t="s">
        <v>8</v>
      </c>
    </row>
    <row r="2000" spans="1:7" x14ac:dyDescent="0.25">
      <c r="A2000" s="5" t="s">
        <v>591</v>
      </c>
      <c r="B2000" s="16">
        <v>10704990</v>
      </c>
      <c r="C2000" s="19">
        <v>1000000</v>
      </c>
      <c r="D2000" s="19">
        <v>1000000</v>
      </c>
      <c r="E2000" s="19">
        <v>835559.03</v>
      </c>
      <c r="F2000" s="19">
        <f>C2000-D2000</f>
        <v>0</v>
      </c>
      <c r="G2000" s="19">
        <f>D2000-E2000</f>
        <v>164440.96999999997</v>
      </c>
    </row>
    <row r="2001" spans="1:13" x14ac:dyDescent="0.25">
      <c r="A2001" s="5" t="s">
        <v>592</v>
      </c>
      <c r="B2001" s="16">
        <v>10704990</v>
      </c>
      <c r="C2001" s="19">
        <v>1000000</v>
      </c>
      <c r="D2001" s="19">
        <v>1000000</v>
      </c>
      <c r="E2001" s="19">
        <v>903849.02</v>
      </c>
      <c r="F2001" s="19">
        <f>C2001-D2001</f>
        <v>0</v>
      </c>
      <c r="G2001" s="19">
        <f>D2001-E2001</f>
        <v>96150.979999999981</v>
      </c>
    </row>
    <row r="2002" spans="1:13" x14ac:dyDescent="0.25">
      <c r="A2002" s="5" t="s">
        <v>593</v>
      </c>
      <c r="B2002" s="16" t="s">
        <v>8</v>
      </c>
    </row>
    <row r="2003" spans="1:13" x14ac:dyDescent="0.25">
      <c r="A2003" s="5" t="s">
        <v>594</v>
      </c>
      <c r="B2003" s="16">
        <v>10704990</v>
      </c>
      <c r="C2003" s="19">
        <v>500000</v>
      </c>
      <c r="D2003" s="19">
        <v>500000</v>
      </c>
      <c r="E2003" s="19">
        <v>267923.11</v>
      </c>
      <c r="F2003" s="19">
        <f>C2003-D2003</f>
        <v>0</v>
      </c>
      <c r="G2003" s="19">
        <f>D2003-E2003</f>
        <v>232076.89</v>
      </c>
    </row>
    <row r="2004" spans="1:13" x14ac:dyDescent="0.25">
      <c r="A2004" s="5" t="s">
        <v>264</v>
      </c>
      <c r="B2004" s="16" t="s">
        <v>8</v>
      </c>
    </row>
    <row r="2005" spans="1:13" x14ac:dyDescent="0.25">
      <c r="A2005" s="5" t="s">
        <v>595</v>
      </c>
      <c r="B2005" s="16">
        <v>10704990</v>
      </c>
      <c r="C2005" s="19">
        <v>1000000</v>
      </c>
      <c r="D2005" s="19">
        <v>1000000</v>
      </c>
      <c r="E2005" s="19">
        <v>903712.01</v>
      </c>
      <c r="F2005" s="19">
        <f>C2005-D2005</f>
        <v>0</v>
      </c>
      <c r="G2005" s="19">
        <f>D2005-E2005</f>
        <v>96287.989999999991</v>
      </c>
    </row>
    <row r="2006" spans="1:13" x14ac:dyDescent="0.25">
      <c r="A2006" s="5" t="s">
        <v>596</v>
      </c>
      <c r="B2006" s="16" t="s">
        <v>8</v>
      </c>
    </row>
    <row r="2007" spans="1:13" x14ac:dyDescent="0.25">
      <c r="A2007" s="5" t="s">
        <v>597</v>
      </c>
      <c r="B2007" s="16">
        <v>10704990</v>
      </c>
      <c r="C2007" s="19">
        <v>1500000</v>
      </c>
      <c r="D2007" s="19">
        <v>1500000</v>
      </c>
      <c r="E2007" s="19">
        <v>1371766.21</v>
      </c>
      <c r="F2007" s="19">
        <f>C2007-D2007</f>
        <v>0</v>
      </c>
      <c r="G2007" s="19">
        <f>D2007-E2007</f>
        <v>128233.79000000004</v>
      </c>
    </row>
    <row r="2008" spans="1:13" x14ac:dyDescent="0.25">
      <c r="A2008" s="5" t="s">
        <v>598</v>
      </c>
      <c r="B2008" s="16" t="s">
        <v>8</v>
      </c>
    </row>
    <row r="2009" spans="1:13" x14ac:dyDescent="0.25">
      <c r="B2009" s="16"/>
    </row>
    <row r="2010" spans="1:13" s="17" customFormat="1" x14ac:dyDescent="0.25">
      <c r="A2010" s="17" t="s">
        <v>763</v>
      </c>
      <c r="B2010" s="15"/>
      <c r="C2010" s="37"/>
      <c r="D2010" s="37"/>
      <c r="E2010" s="37"/>
      <c r="F2010" s="37"/>
      <c r="G2010" s="37"/>
      <c r="I2010" s="22"/>
      <c r="J2010" s="22"/>
      <c r="K2010" s="22"/>
      <c r="L2010" s="22"/>
      <c r="M2010" s="22"/>
    </row>
    <row r="2011" spans="1:13" x14ac:dyDescent="0.25">
      <c r="A2011" s="5" t="s">
        <v>556</v>
      </c>
      <c r="B2011" s="16">
        <v>10705030</v>
      </c>
      <c r="C2011" s="19">
        <v>230300</v>
      </c>
      <c r="D2011" s="19">
        <v>230300</v>
      </c>
      <c r="E2011" s="19">
        <v>0</v>
      </c>
      <c r="F2011" s="19">
        <f>C2011-D2011</f>
        <v>0</v>
      </c>
      <c r="G2011" s="19">
        <f>D2011-E2011</f>
        <v>230300</v>
      </c>
    </row>
    <row r="2012" spans="1:13" x14ac:dyDescent="0.25">
      <c r="B2012" s="16"/>
    </row>
    <row r="2013" spans="1:13" s="17" customFormat="1" x14ac:dyDescent="0.25">
      <c r="A2013" s="5" t="s">
        <v>513</v>
      </c>
      <c r="B2013" s="15" t="s">
        <v>8</v>
      </c>
      <c r="C2013" s="22"/>
      <c r="D2013" s="22"/>
      <c r="E2013" s="22"/>
      <c r="F2013" s="22"/>
      <c r="G2013" s="22"/>
      <c r="I2013" s="22"/>
      <c r="J2013" s="22"/>
      <c r="K2013" s="22"/>
      <c r="L2013" s="22"/>
      <c r="M2013" s="22"/>
    </row>
    <row r="2014" spans="1:13" s="17" customFormat="1" x14ac:dyDescent="0.25">
      <c r="A2014" s="5" t="s">
        <v>559</v>
      </c>
      <c r="B2014" s="15" t="s">
        <v>8</v>
      </c>
      <c r="C2014" s="22"/>
      <c r="D2014" s="22"/>
      <c r="E2014" s="22"/>
      <c r="F2014" s="22"/>
      <c r="G2014" s="22"/>
      <c r="I2014" s="22"/>
      <c r="J2014" s="22"/>
      <c r="K2014" s="22"/>
      <c r="L2014" s="22"/>
      <c r="M2014" s="22"/>
    </row>
    <row r="2015" spans="1:13" s="17" customFormat="1" x14ac:dyDescent="0.25">
      <c r="A2015" s="5" t="s">
        <v>560</v>
      </c>
      <c r="B2015" s="16">
        <v>10705030</v>
      </c>
      <c r="C2015" s="19">
        <v>230000</v>
      </c>
      <c r="D2015" s="19">
        <v>230000</v>
      </c>
      <c r="E2015" s="19">
        <v>229900</v>
      </c>
      <c r="F2015" s="19">
        <f>C2015-D2015</f>
        <v>0</v>
      </c>
      <c r="G2015" s="19">
        <f>D2015-E2015</f>
        <v>100</v>
      </c>
      <c r="I2015" s="22"/>
      <c r="J2015" s="22"/>
      <c r="K2015" s="22"/>
      <c r="L2015" s="22"/>
      <c r="M2015" s="22"/>
    </row>
    <row r="2016" spans="1:13" x14ac:dyDescent="0.25">
      <c r="B2016" s="16"/>
    </row>
    <row r="2017" spans="1:13" s="17" customFormat="1" x14ac:dyDescent="0.25">
      <c r="A2017" s="5" t="s">
        <v>513</v>
      </c>
      <c r="B2017" s="15" t="s">
        <v>8</v>
      </c>
      <c r="C2017" s="22"/>
      <c r="D2017" s="22"/>
      <c r="E2017" s="22"/>
      <c r="F2017" s="22"/>
      <c r="G2017" s="22"/>
      <c r="I2017" s="22"/>
      <c r="J2017" s="22"/>
      <c r="K2017" s="22"/>
      <c r="L2017" s="22"/>
      <c r="M2017" s="22"/>
    </row>
    <row r="2018" spans="1:13" s="17" customFormat="1" x14ac:dyDescent="0.25">
      <c r="A2018" s="5" t="s">
        <v>561</v>
      </c>
      <c r="B2018" s="16">
        <v>10705030</v>
      </c>
      <c r="C2018" s="19">
        <v>45000</v>
      </c>
      <c r="D2018" s="19">
        <v>45000</v>
      </c>
      <c r="E2018" s="19">
        <v>44790</v>
      </c>
      <c r="F2018" s="19">
        <f>C2018-D2018</f>
        <v>0</v>
      </c>
      <c r="G2018" s="19">
        <f>D2018-E2018</f>
        <v>210</v>
      </c>
      <c r="I2018" s="22"/>
      <c r="J2018" s="22"/>
      <c r="K2018" s="22"/>
      <c r="L2018" s="22"/>
      <c r="M2018" s="22"/>
    </row>
    <row r="2019" spans="1:13" x14ac:dyDescent="0.25">
      <c r="B2019" s="16"/>
    </row>
    <row r="2020" spans="1:13" s="17" customFormat="1" x14ac:dyDescent="0.25">
      <c r="A2020" s="5" t="s">
        <v>562</v>
      </c>
      <c r="B2020" s="15" t="s">
        <v>8</v>
      </c>
      <c r="C2020" s="22"/>
      <c r="D2020" s="22"/>
      <c r="E2020" s="22"/>
      <c r="F2020" s="22"/>
      <c r="G2020" s="22"/>
      <c r="I2020" s="22"/>
      <c r="J2020" s="22"/>
      <c r="K2020" s="22"/>
      <c r="L2020" s="22"/>
      <c r="M2020" s="22"/>
    </row>
    <row r="2021" spans="1:13" s="17" customFormat="1" x14ac:dyDescent="0.25">
      <c r="A2021" s="5" t="s">
        <v>563</v>
      </c>
      <c r="B2021" s="16">
        <v>10705030</v>
      </c>
      <c r="C2021" s="19">
        <v>150000</v>
      </c>
      <c r="D2021" s="19">
        <v>150000</v>
      </c>
      <c r="E2021" s="19">
        <v>119800</v>
      </c>
      <c r="F2021" s="19">
        <f>C2021-D2021</f>
        <v>0</v>
      </c>
      <c r="G2021" s="19">
        <f>D2021-E2021</f>
        <v>30200</v>
      </c>
      <c r="I2021" s="22"/>
      <c r="J2021" s="22"/>
      <c r="K2021" s="22"/>
      <c r="L2021" s="22"/>
      <c r="M2021" s="22"/>
    </row>
    <row r="2022" spans="1:13" x14ac:dyDescent="0.25">
      <c r="B2022" s="16"/>
    </row>
    <row r="2023" spans="1:13" s="17" customFormat="1" x14ac:dyDescent="0.25">
      <c r="A2023" s="5" t="s">
        <v>564</v>
      </c>
      <c r="B2023" s="15" t="s">
        <v>8</v>
      </c>
      <c r="C2023" s="22"/>
      <c r="D2023" s="22"/>
      <c r="E2023" s="22"/>
      <c r="F2023" s="22"/>
      <c r="G2023" s="22"/>
      <c r="I2023" s="22"/>
      <c r="J2023" s="22"/>
      <c r="K2023" s="22"/>
      <c r="L2023" s="22"/>
      <c r="M2023" s="22"/>
    </row>
    <row r="2024" spans="1:13" s="17" customFormat="1" x14ac:dyDescent="0.25">
      <c r="A2024" s="5" t="s">
        <v>565</v>
      </c>
      <c r="B2024" s="15" t="s">
        <v>8</v>
      </c>
      <c r="C2024" s="22"/>
      <c r="D2024" s="22"/>
      <c r="E2024" s="22"/>
      <c r="F2024" s="22"/>
      <c r="G2024" s="22"/>
      <c r="I2024" s="22"/>
      <c r="J2024" s="22"/>
      <c r="K2024" s="22"/>
      <c r="L2024" s="22"/>
      <c r="M2024" s="22"/>
    </row>
    <row r="2025" spans="1:13" x14ac:dyDescent="0.25">
      <c r="A2025" s="5" t="s">
        <v>566</v>
      </c>
      <c r="B2025" s="16">
        <v>10705030</v>
      </c>
      <c r="C2025" s="19">
        <v>208005.27</v>
      </c>
      <c r="D2025" s="19">
        <v>208005.27</v>
      </c>
      <c r="E2025" s="19">
        <v>0</v>
      </c>
      <c r="F2025" s="19">
        <f>C2025-D2025</f>
        <v>0</v>
      </c>
      <c r="G2025" s="19">
        <f>D2025-E2025</f>
        <v>208005.27</v>
      </c>
    </row>
    <row r="2026" spans="1:13" x14ac:dyDescent="0.25">
      <c r="B2026" s="16"/>
    </row>
    <row r="2027" spans="1:13" x14ac:dyDescent="0.25">
      <c r="A2027" s="17" t="s">
        <v>764</v>
      </c>
      <c r="B2027" s="16"/>
    </row>
    <row r="2028" spans="1:13" x14ac:dyDescent="0.25">
      <c r="A2028" s="5" t="s">
        <v>557</v>
      </c>
      <c r="B2028" s="16">
        <v>10705090</v>
      </c>
      <c r="C2028" s="19">
        <v>1702676.23</v>
      </c>
      <c r="D2028" s="19">
        <v>1702676.23</v>
      </c>
      <c r="E2028" s="19">
        <v>0</v>
      </c>
      <c r="F2028" s="19">
        <f>C2028-D2028</f>
        <v>0</v>
      </c>
      <c r="G2028" s="19">
        <f>D2028-E2028</f>
        <v>1702676.23</v>
      </c>
    </row>
    <row r="2029" spans="1:13" x14ac:dyDescent="0.25">
      <c r="B2029" s="16"/>
    </row>
    <row r="2030" spans="1:13" s="17" customFormat="1" x14ac:dyDescent="0.25">
      <c r="A2030" s="5" t="s">
        <v>572</v>
      </c>
      <c r="B2030" s="15" t="s">
        <v>8</v>
      </c>
      <c r="C2030" s="22"/>
      <c r="D2030" s="22"/>
      <c r="E2030" s="22"/>
      <c r="F2030" s="22"/>
      <c r="G2030" s="22"/>
      <c r="I2030" s="22"/>
      <c r="J2030" s="22"/>
      <c r="K2030" s="22"/>
      <c r="L2030" s="22"/>
      <c r="M2030" s="22"/>
    </row>
    <row r="2031" spans="1:13" s="17" customFormat="1" x14ac:dyDescent="0.25">
      <c r="A2031" s="5" t="s">
        <v>573</v>
      </c>
      <c r="B2031" s="16">
        <v>10705090</v>
      </c>
      <c r="C2031" s="19">
        <v>2000000</v>
      </c>
      <c r="D2031" s="19">
        <v>2000000</v>
      </c>
      <c r="E2031" s="19">
        <v>0</v>
      </c>
      <c r="F2031" s="19">
        <f>C2031-D2031</f>
        <v>0</v>
      </c>
      <c r="G2031" s="19">
        <f>D2031-E2031</f>
        <v>2000000</v>
      </c>
      <c r="I2031" s="22"/>
      <c r="J2031" s="22"/>
      <c r="K2031" s="22"/>
      <c r="L2031" s="22"/>
      <c r="M2031" s="22"/>
    </row>
    <row r="2032" spans="1:13" x14ac:dyDescent="0.25">
      <c r="B2032" s="16"/>
    </row>
    <row r="2033" spans="1:13" x14ac:dyDescent="0.25">
      <c r="A2033" s="17" t="s">
        <v>772</v>
      </c>
      <c r="B2033" s="16"/>
    </row>
    <row r="2034" spans="1:13" s="17" customFormat="1" x14ac:dyDescent="0.25">
      <c r="A2034" s="5" t="s">
        <v>567</v>
      </c>
      <c r="B2034" s="15" t="s">
        <v>8</v>
      </c>
      <c r="C2034" s="22"/>
      <c r="D2034" s="22"/>
      <c r="E2034" s="22"/>
      <c r="F2034" s="22"/>
      <c r="G2034" s="22"/>
      <c r="I2034" s="22"/>
      <c r="J2034" s="22"/>
      <c r="K2034" s="22"/>
      <c r="L2034" s="22"/>
      <c r="M2034" s="22"/>
    </row>
    <row r="2035" spans="1:13" s="17" customFormat="1" x14ac:dyDescent="0.25">
      <c r="A2035" s="5" t="s">
        <v>568</v>
      </c>
      <c r="B2035" s="16">
        <v>10705140</v>
      </c>
      <c r="C2035" s="19">
        <v>500000</v>
      </c>
      <c r="D2035" s="19">
        <v>500000</v>
      </c>
      <c r="E2035" s="19">
        <v>0</v>
      </c>
      <c r="F2035" s="19">
        <f>C2035-D2035</f>
        <v>0</v>
      </c>
      <c r="G2035" s="19">
        <f>D2035-E2035</f>
        <v>500000</v>
      </c>
      <c r="I2035" s="22"/>
      <c r="J2035" s="22"/>
      <c r="K2035" s="22"/>
      <c r="L2035" s="22"/>
      <c r="M2035" s="22"/>
    </row>
    <row r="2036" spans="1:13" x14ac:dyDescent="0.25">
      <c r="B2036" s="16"/>
    </row>
    <row r="2037" spans="1:13" x14ac:dyDescent="0.25">
      <c r="A2037" s="17" t="s">
        <v>765</v>
      </c>
      <c r="B2037" s="16"/>
    </row>
    <row r="2038" spans="1:13" x14ac:dyDescent="0.25">
      <c r="A2038" s="5" t="s">
        <v>558</v>
      </c>
      <c r="B2038" s="16">
        <v>10706010</v>
      </c>
      <c r="C2038" s="19">
        <v>3500000</v>
      </c>
      <c r="D2038" s="19">
        <v>3500000</v>
      </c>
      <c r="E2038" s="19">
        <v>0</v>
      </c>
      <c r="F2038" s="19">
        <f>C2038-D2038</f>
        <v>0</v>
      </c>
      <c r="G2038" s="19">
        <f>D2038-E2038</f>
        <v>3500000</v>
      </c>
    </row>
    <row r="2039" spans="1:13" x14ac:dyDescent="0.25">
      <c r="B2039" s="16"/>
    </row>
    <row r="2040" spans="1:13" x14ac:dyDescent="0.25">
      <c r="A2040" s="17" t="s">
        <v>770</v>
      </c>
    </row>
    <row r="2041" spans="1:13" s="17" customFormat="1" x14ac:dyDescent="0.25">
      <c r="A2041" s="5" t="s">
        <v>569</v>
      </c>
      <c r="B2041" s="15" t="s">
        <v>8</v>
      </c>
      <c r="C2041" s="22"/>
      <c r="D2041" s="22"/>
      <c r="E2041" s="22"/>
      <c r="F2041" s="22"/>
      <c r="G2041" s="22"/>
      <c r="I2041" s="22"/>
      <c r="J2041" s="22"/>
      <c r="K2041" s="22"/>
      <c r="L2041" s="22"/>
      <c r="M2041" s="22"/>
    </row>
    <row r="2042" spans="1:13" s="17" customFormat="1" x14ac:dyDescent="0.25">
      <c r="A2042" s="5" t="s">
        <v>570</v>
      </c>
      <c r="B2042" s="16">
        <v>10799990</v>
      </c>
      <c r="C2042" s="19">
        <v>500000</v>
      </c>
      <c r="D2042" s="19">
        <v>500000</v>
      </c>
      <c r="E2042" s="19">
        <v>390000</v>
      </c>
      <c r="F2042" s="19">
        <f>C2042-D2042</f>
        <v>0</v>
      </c>
      <c r="G2042" s="19">
        <f>D2042-E2042</f>
        <v>110000</v>
      </c>
      <c r="I2042" s="22"/>
      <c r="J2042" s="22"/>
      <c r="K2042" s="22"/>
      <c r="L2042" s="22"/>
      <c r="M2042" s="22"/>
    </row>
    <row r="2044" spans="1:13" s="17" customFormat="1" x14ac:dyDescent="0.25">
      <c r="A2044" s="17" t="s">
        <v>628</v>
      </c>
      <c r="B2044" s="15" t="s">
        <v>8</v>
      </c>
      <c r="C2044" s="20">
        <v>23488930.829999998</v>
      </c>
      <c r="D2044" s="20">
        <v>23488930.829999998</v>
      </c>
      <c r="E2044" s="20">
        <v>23488930.829999998</v>
      </c>
      <c r="F2044" s="20">
        <f>C2044-D2044</f>
        <v>0</v>
      </c>
      <c r="G2044" s="20">
        <f>D2044-E2044</f>
        <v>0</v>
      </c>
      <c r="I2044" s="22"/>
      <c r="J2044" s="22"/>
      <c r="K2044" s="22"/>
      <c r="L2044" s="22"/>
      <c r="M2044" s="22"/>
    </row>
    <row r="2045" spans="1:13" x14ac:dyDescent="0.25">
      <c r="A2045" s="5" t="s">
        <v>522</v>
      </c>
      <c r="B2045" s="16">
        <v>50214030</v>
      </c>
      <c r="C2045" s="19">
        <v>23488930.829999998</v>
      </c>
      <c r="D2045" s="19">
        <v>23488930.829999998</v>
      </c>
      <c r="E2045" s="19">
        <v>23488930.829999998</v>
      </c>
      <c r="F2045" s="19">
        <f>C2045-D2045</f>
        <v>0</v>
      </c>
      <c r="G2045" s="19">
        <f>D2045-E2045</f>
        <v>0</v>
      </c>
    </row>
    <row r="2046" spans="1:13" x14ac:dyDescent="0.25">
      <c r="B2046" s="16"/>
    </row>
    <row r="2047" spans="1:13" x14ac:dyDescent="0.25">
      <c r="A2047" s="17" t="s">
        <v>599</v>
      </c>
      <c r="B2047" s="15">
        <v>9998</v>
      </c>
      <c r="C2047" s="20">
        <v>75352572.969999999</v>
      </c>
      <c r="D2047" s="20">
        <v>75352572.969999999</v>
      </c>
      <c r="E2047" s="20">
        <v>75141760.719999999</v>
      </c>
      <c r="F2047" s="20">
        <f t="shared" ref="F2047:F2085" si="93">C2047-D2047</f>
        <v>0</v>
      </c>
      <c r="G2047" s="20">
        <f t="shared" ref="G2047:G2085" si="94">D2047-E2047</f>
        <v>210812.25</v>
      </c>
    </row>
    <row r="2048" spans="1:13" s="17" customFormat="1" x14ac:dyDescent="0.25">
      <c r="A2048" s="17" t="s">
        <v>19</v>
      </c>
      <c r="B2048" s="15">
        <v>100</v>
      </c>
      <c r="C2048" s="21">
        <v>74177572.969999999</v>
      </c>
      <c r="D2048" s="21">
        <v>74177572.969999999</v>
      </c>
      <c r="E2048" s="21">
        <v>73966760.719999999</v>
      </c>
      <c r="F2048" s="21">
        <f t="shared" si="93"/>
        <v>0</v>
      </c>
      <c r="G2048" s="21">
        <f t="shared" si="94"/>
        <v>210812.25</v>
      </c>
      <c r="I2048" s="22"/>
      <c r="J2048" s="22"/>
      <c r="K2048" s="22"/>
      <c r="L2048" s="22"/>
      <c r="M2048" s="22"/>
    </row>
    <row r="2049" spans="1:13" x14ac:dyDescent="0.25">
      <c r="A2049" s="5" t="s">
        <v>600</v>
      </c>
      <c r="B2049" s="16">
        <v>50104990</v>
      </c>
      <c r="C2049" s="19">
        <v>8765754.4499999993</v>
      </c>
      <c r="D2049" s="19">
        <v>8765754.4499999993</v>
      </c>
      <c r="E2049" s="19">
        <v>8754099.4499999993</v>
      </c>
      <c r="F2049" s="19">
        <f t="shared" si="93"/>
        <v>0</v>
      </c>
      <c r="G2049" s="19">
        <f t="shared" si="94"/>
        <v>11655</v>
      </c>
    </row>
    <row r="2050" spans="1:13" x14ac:dyDescent="0.25">
      <c r="A2050" s="5" t="s">
        <v>601</v>
      </c>
      <c r="B2050" s="16">
        <v>50104990</v>
      </c>
      <c r="C2050" s="19">
        <v>65411818.520000003</v>
      </c>
      <c r="D2050" s="19">
        <v>65411818.520000003</v>
      </c>
      <c r="E2050" s="19">
        <v>65212661.270000003</v>
      </c>
      <c r="F2050" s="19">
        <f t="shared" si="93"/>
        <v>0</v>
      </c>
      <c r="G2050" s="19">
        <f t="shared" si="94"/>
        <v>199157.25</v>
      </c>
    </row>
    <row r="2051" spans="1:13" x14ac:dyDescent="0.25">
      <c r="B2051" s="16"/>
    </row>
    <row r="2052" spans="1:13" s="17" customFormat="1" x14ac:dyDescent="0.25">
      <c r="A2052" s="17" t="s">
        <v>33</v>
      </c>
      <c r="B2052" s="15">
        <v>200</v>
      </c>
      <c r="C2052" s="20">
        <v>1175000</v>
      </c>
      <c r="D2052" s="20">
        <v>1175000</v>
      </c>
      <c r="E2052" s="20">
        <v>1175000</v>
      </c>
      <c r="F2052" s="20">
        <f t="shared" si="93"/>
        <v>0</v>
      </c>
      <c r="G2052" s="20">
        <f t="shared" si="94"/>
        <v>0</v>
      </c>
      <c r="I2052" s="22"/>
      <c r="J2052" s="22"/>
      <c r="K2052" s="22"/>
      <c r="L2052" s="22"/>
      <c r="M2052" s="22"/>
    </row>
    <row r="2053" spans="1:13" x14ac:dyDescent="0.25">
      <c r="A2053" s="5" t="s">
        <v>602</v>
      </c>
      <c r="B2053" s="16">
        <v>50214030</v>
      </c>
      <c r="C2053" s="19">
        <v>1175000</v>
      </c>
      <c r="D2053" s="19">
        <v>1175000</v>
      </c>
      <c r="E2053" s="19">
        <v>1175000</v>
      </c>
      <c r="F2053" s="19">
        <f t="shared" si="93"/>
        <v>0</v>
      </c>
      <c r="G2053" s="19">
        <f t="shared" si="94"/>
        <v>0</v>
      </c>
    </row>
    <row r="2054" spans="1:13" x14ac:dyDescent="0.25">
      <c r="B2054" s="16"/>
    </row>
    <row r="2055" spans="1:13" s="17" customFormat="1" x14ac:dyDescent="0.25">
      <c r="A2055" s="17" t="s">
        <v>603</v>
      </c>
      <c r="B2055" s="15" t="s">
        <v>8</v>
      </c>
      <c r="C2055" s="20">
        <v>4623120.13</v>
      </c>
      <c r="D2055" s="20">
        <v>0</v>
      </c>
      <c r="E2055" s="20">
        <v>0</v>
      </c>
      <c r="F2055" s="20">
        <f t="shared" si="93"/>
        <v>4623120.13</v>
      </c>
      <c r="G2055" s="20">
        <f t="shared" si="94"/>
        <v>0</v>
      </c>
      <c r="I2055" s="22"/>
      <c r="J2055" s="22"/>
      <c r="K2055" s="22"/>
      <c r="L2055" s="22"/>
      <c r="M2055" s="22"/>
    </row>
    <row r="2056" spans="1:13" x14ac:dyDescent="0.25">
      <c r="A2056" s="5" t="s">
        <v>604</v>
      </c>
      <c r="B2056" s="16" t="s">
        <v>8</v>
      </c>
      <c r="C2056" s="19">
        <v>4623120.13</v>
      </c>
      <c r="D2056" s="19">
        <v>0</v>
      </c>
      <c r="E2056" s="19">
        <v>0</v>
      </c>
      <c r="F2056" s="19">
        <f t="shared" si="93"/>
        <v>4623120.13</v>
      </c>
      <c r="G2056" s="19">
        <f t="shared" si="94"/>
        <v>0</v>
      </c>
    </row>
    <row r="2057" spans="1:13" s="17" customFormat="1" x14ac:dyDescent="0.25">
      <c r="B2057" s="15"/>
      <c r="C2057" s="22"/>
      <c r="D2057" s="22"/>
      <c r="E2057" s="22"/>
      <c r="F2057" s="22"/>
      <c r="G2057" s="22"/>
      <c r="I2057" s="22"/>
      <c r="J2057" s="22"/>
      <c r="K2057" s="22"/>
      <c r="L2057" s="22"/>
      <c r="M2057" s="22"/>
    </row>
    <row r="2058" spans="1:13" s="17" customFormat="1" x14ac:dyDescent="0.25">
      <c r="A2058" s="17" t="s">
        <v>13</v>
      </c>
      <c r="B2058" s="15" t="s">
        <v>8</v>
      </c>
      <c r="C2058" s="20">
        <v>4494906.13</v>
      </c>
      <c r="D2058" s="20">
        <v>0</v>
      </c>
      <c r="E2058" s="20">
        <v>0</v>
      </c>
      <c r="F2058" s="20">
        <f t="shared" si="93"/>
        <v>4494906.13</v>
      </c>
      <c r="G2058" s="20">
        <f t="shared" si="94"/>
        <v>0</v>
      </c>
      <c r="I2058" s="22"/>
      <c r="J2058" s="22"/>
      <c r="K2058" s="22"/>
      <c r="L2058" s="22"/>
      <c r="M2058" s="22"/>
    </row>
    <row r="2059" spans="1:13" x14ac:dyDescent="0.25">
      <c r="A2059" s="5" t="s">
        <v>605</v>
      </c>
      <c r="B2059" s="16" t="s">
        <v>8</v>
      </c>
      <c r="C2059" s="19">
        <v>4494906.13</v>
      </c>
      <c r="D2059" s="19">
        <v>0</v>
      </c>
      <c r="E2059" s="19">
        <v>0</v>
      </c>
      <c r="F2059" s="19">
        <f t="shared" si="93"/>
        <v>4494906.13</v>
      </c>
      <c r="G2059" s="19">
        <f t="shared" si="94"/>
        <v>0</v>
      </c>
    </row>
    <row r="2060" spans="1:13" x14ac:dyDescent="0.25">
      <c r="B2060" s="16"/>
    </row>
    <row r="2061" spans="1:13" x14ac:dyDescent="0.25">
      <c r="A2061" s="17" t="s">
        <v>18</v>
      </c>
      <c r="B2061" s="15">
        <v>1011</v>
      </c>
      <c r="C2061" s="20">
        <v>4304906.13</v>
      </c>
      <c r="D2061" s="20">
        <v>0</v>
      </c>
      <c r="E2061" s="20">
        <v>0</v>
      </c>
      <c r="F2061" s="20">
        <f t="shared" si="93"/>
        <v>4304906.13</v>
      </c>
      <c r="G2061" s="20">
        <f t="shared" si="94"/>
        <v>0</v>
      </c>
    </row>
    <row r="2062" spans="1:13" s="17" customFormat="1" x14ac:dyDescent="0.25">
      <c r="A2062" s="17" t="s">
        <v>467</v>
      </c>
      <c r="B2062" s="15">
        <v>300</v>
      </c>
      <c r="C2062" s="21">
        <v>4304906.13</v>
      </c>
      <c r="D2062" s="21">
        <v>0</v>
      </c>
      <c r="E2062" s="21">
        <v>0</v>
      </c>
      <c r="F2062" s="21">
        <f t="shared" si="93"/>
        <v>4304906.13</v>
      </c>
      <c r="G2062" s="21">
        <f t="shared" si="94"/>
        <v>0</v>
      </c>
      <c r="I2062" s="22"/>
      <c r="J2062" s="22"/>
      <c r="K2062" s="22"/>
      <c r="L2062" s="22"/>
      <c r="M2062" s="22"/>
    </row>
    <row r="2063" spans="1:13" s="17" customFormat="1" x14ac:dyDescent="0.25">
      <c r="A2063" s="17" t="s">
        <v>766</v>
      </c>
      <c r="B2063" s="15"/>
      <c r="C2063" s="37"/>
      <c r="D2063" s="37"/>
      <c r="E2063" s="37"/>
      <c r="F2063" s="37"/>
      <c r="G2063" s="37"/>
      <c r="I2063" s="22"/>
      <c r="J2063" s="22"/>
      <c r="K2063" s="22"/>
      <c r="L2063" s="22"/>
      <c r="M2063" s="22"/>
    </row>
    <row r="2064" spans="1:13" x14ac:dyDescent="0.25">
      <c r="A2064" s="5" t="s">
        <v>773</v>
      </c>
      <c r="B2064" s="16">
        <v>10702990</v>
      </c>
      <c r="C2064" s="19">
        <v>317368</v>
      </c>
      <c r="D2064" s="19">
        <v>0</v>
      </c>
      <c r="E2064" s="19">
        <v>0</v>
      </c>
      <c r="F2064" s="19">
        <f t="shared" si="93"/>
        <v>317368</v>
      </c>
      <c r="G2064" s="19">
        <f t="shared" si="94"/>
        <v>0</v>
      </c>
    </row>
    <row r="2065" spans="1:13" x14ac:dyDescent="0.25">
      <c r="A2065" s="17" t="s">
        <v>775</v>
      </c>
      <c r="B2065" s="16"/>
    </row>
    <row r="2066" spans="1:13" x14ac:dyDescent="0.25">
      <c r="A2066" s="5" t="s">
        <v>774</v>
      </c>
      <c r="B2066" s="16">
        <v>10704010</v>
      </c>
      <c r="C2066" s="19">
        <v>670000</v>
      </c>
      <c r="D2066" s="19">
        <v>0</v>
      </c>
      <c r="E2066" s="19">
        <v>0</v>
      </c>
      <c r="F2066" s="19">
        <f t="shared" si="93"/>
        <v>670000</v>
      </c>
      <c r="G2066" s="19">
        <f t="shared" si="94"/>
        <v>0</v>
      </c>
    </row>
    <row r="2067" spans="1:13" x14ac:dyDescent="0.25">
      <c r="A2067" s="17" t="s">
        <v>776</v>
      </c>
      <c r="B2067" s="16"/>
    </row>
    <row r="2068" spans="1:13" x14ac:dyDescent="0.25">
      <c r="A2068" s="5" t="s">
        <v>606</v>
      </c>
      <c r="B2068" s="16">
        <v>10705100</v>
      </c>
      <c r="C2068" s="19">
        <v>1000000</v>
      </c>
      <c r="D2068" s="19">
        <v>0</v>
      </c>
      <c r="E2068" s="19">
        <v>0</v>
      </c>
      <c r="F2068" s="19">
        <f t="shared" si="93"/>
        <v>1000000</v>
      </c>
      <c r="G2068" s="19">
        <f t="shared" si="94"/>
        <v>0</v>
      </c>
    </row>
    <row r="2069" spans="1:13" x14ac:dyDescent="0.25">
      <c r="A2069" s="5" t="s">
        <v>607</v>
      </c>
      <c r="B2069" s="16">
        <v>10705100</v>
      </c>
      <c r="C2069" s="19">
        <v>500000</v>
      </c>
      <c r="D2069" s="19">
        <v>0</v>
      </c>
      <c r="E2069" s="19">
        <v>0</v>
      </c>
      <c r="F2069" s="19">
        <f t="shared" si="93"/>
        <v>500000</v>
      </c>
      <c r="G2069" s="19">
        <f t="shared" si="94"/>
        <v>0</v>
      </c>
    </row>
    <row r="2070" spans="1:13" x14ac:dyDescent="0.25">
      <c r="A2070" s="17" t="s">
        <v>777</v>
      </c>
      <c r="B2070" s="16"/>
    </row>
    <row r="2071" spans="1:13" x14ac:dyDescent="0.25">
      <c r="A2071" s="5" t="s">
        <v>608</v>
      </c>
      <c r="B2071" s="16">
        <v>10707010</v>
      </c>
      <c r="C2071" s="19">
        <v>1817538.13</v>
      </c>
      <c r="D2071" s="19">
        <v>0</v>
      </c>
      <c r="E2071" s="19">
        <v>0</v>
      </c>
      <c r="F2071" s="19">
        <f t="shared" si="93"/>
        <v>1817538.13</v>
      </c>
      <c r="G2071" s="19">
        <f t="shared" si="94"/>
        <v>0</v>
      </c>
    </row>
    <row r="2072" spans="1:13" x14ac:dyDescent="0.25">
      <c r="B2072" s="16"/>
    </row>
    <row r="2073" spans="1:13" x14ac:dyDescent="0.25">
      <c r="A2073" s="17" t="s">
        <v>625</v>
      </c>
      <c r="B2073" s="15">
        <v>1061</v>
      </c>
      <c r="C2073" s="20">
        <v>190000</v>
      </c>
      <c r="D2073" s="20">
        <v>0</v>
      </c>
      <c r="E2073" s="20">
        <v>0</v>
      </c>
      <c r="F2073" s="20">
        <f t="shared" si="93"/>
        <v>190000</v>
      </c>
      <c r="G2073" s="20">
        <f t="shared" si="94"/>
        <v>0</v>
      </c>
    </row>
    <row r="2074" spans="1:13" s="17" customFormat="1" x14ac:dyDescent="0.25">
      <c r="A2074" s="17" t="s">
        <v>467</v>
      </c>
      <c r="B2074" s="15">
        <v>300</v>
      </c>
      <c r="C2074" s="21">
        <v>190000</v>
      </c>
      <c r="D2074" s="21">
        <v>0</v>
      </c>
      <c r="E2074" s="21">
        <v>0</v>
      </c>
      <c r="F2074" s="21">
        <f t="shared" si="93"/>
        <v>190000</v>
      </c>
      <c r="G2074" s="21">
        <f t="shared" si="94"/>
        <v>0</v>
      </c>
      <c r="I2074" s="22"/>
      <c r="J2074" s="22"/>
      <c r="K2074" s="22"/>
      <c r="L2074" s="22"/>
      <c r="M2074" s="22"/>
    </row>
    <row r="2075" spans="1:13" s="17" customFormat="1" x14ac:dyDescent="0.25">
      <c r="A2075" s="17" t="s">
        <v>767</v>
      </c>
      <c r="B2075" s="15"/>
      <c r="C2075" s="37"/>
      <c r="D2075" s="37"/>
      <c r="E2075" s="37"/>
      <c r="F2075" s="37"/>
      <c r="G2075" s="37"/>
      <c r="I2075" s="22"/>
      <c r="J2075" s="22"/>
      <c r="K2075" s="22"/>
      <c r="L2075" s="22"/>
      <c r="M2075" s="22"/>
    </row>
    <row r="2076" spans="1:13" x14ac:dyDescent="0.25">
      <c r="A2076" s="5" t="s">
        <v>609</v>
      </c>
      <c r="B2076" s="16">
        <v>10704990</v>
      </c>
      <c r="C2076" s="19">
        <v>100000</v>
      </c>
      <c r="D2076" s="19">
        <v>0</v>
      </c>
      <c r="E2076" s="19">
        <v>0</v>
      </c>
      <c r="F2076" s="19">
        <f t="shared" si="93"/>
        <v>100000</v>
      </c>
      <c r="G2076" s="19">
        <f t="shared" si="94"/>
        <v>0</v>
      </c>
    </row>
    <row r="2077" spans="1:13" x14ac:dyDescent="0.25">
      <c r="A2077" s="17" t="s">
        <v>778</v>
      </c>
      <c r="B2077" s="16"/>
    </row>
    <row r="2078" spans="1:13" ht="14.25" customHeight="1" x14ac:dyDescent="0.25">
      <c r="A2078" s="5" t="s">
        <v>119</v>
      </c>
      <c r="B2078" s="16">
        <v>10705030</v>
      </c>
      <c r="C2078" s="19">
        <v>90000</v>
      </c>
      <c r="D2078" s="19">
        <v>0</v>
      </c>
      <c r="E2078" s="19">
        <v>0</v>
      </c>
      <c r="F2078" s="19">
        <f t="shared" si="93"/>
        <v>90000</v>
      </c>
      <c r="G2078" s="19">
        <f t="shared" si="94"/>
        <v>0</v>
      </c>
    </row>
    <row r="2079" spans="1:13" x14ac:dyDescent="0.25">
      <c r="B2079" s="16"/>
    </row>
    <row r="2080" spans="1:13" s="17" customFormat="1" x14ac:dyDescent="0.25">
      <c r="A2080" s="17" t="s">
        <v>322</v>
      </c>
      <c r="B2080" s="15" t="s">
        <v>8</v>
      </c>
      <c r="C2080" s="20">
        <v>100000</v>
      </c>
      <c r="D2080" s="20">
        <v>0</v>
      </c>
      <c r="E2080" s="20">
        <v>0</v>
      </c>
      <c r="F2080" s="20">
        <f t="shared" si="93"/>
        <v>100000</v>
      </c>
      <c r="G2080" s="20">
        <f t="shared" si="94"/>
        <v>0</v>
      </c>
      <c r="I2080" s="22"/>
      <c r="J2080" s="22"/>
      <c r="K2080" s="22"/>
      <c r="L2080" s="22"/>
      <c r="M2080" s="22"/>
    </row>
    <row r="2081" spans="1:13" x14ac:dyDescent="0.25">
      <c r="A2081" s="5" t="s">
        <v>605</v>
      </c>
      <c r="B2081" s="16" t="s">
        <v>8</v>
      </c>
      <c r="C2081" s="19">
        <v>100000</v>
      </c>
      <c r="D2081" s="19">
        <v>0</v>
      </c>
      <c r="E2081" s="19">
        <v>0</v>
      </c>
      <c r="F2081" s="19">
        <f t="shared" si="93"/>
        <v>100000</v>
      </c>
      <c r="G2081" s="19">
        <f t="shared" si="94"/>
        <v>0</v>
      </c>
    </row>
    <row r="2082" spans="1:13" x14ac:dyDescent="0.25">
      <c r="B2082" s="16"/>
    </row>
    <row r="2083" spans="1:13" x14ac:dyDescent="0.25">
      <c r="A2083" s="17" t="s">
        <v>626</v>
      </c>
      <c r="B2083" s="15">
        <v>4421</v>
      </c>
      <c r="C2083" s="20">
        <v>100000</v>
      </c>
      <c r="D2083" s="20">
        <v>0</v>
      </c>
      <c r="E2083" s="20">
        <v>0</v>
      </c>
      <c r="F2083" s="20">
        <f t="shared" si="93"/>
        <v>100000</v>
      </c>
      <c r="G2083" s="20">
        <f t="shared" si="94"/>
        <v>0</v>
      </c>
    </row>
    <row r="2084" spans="1:13" s="17" customFormat="1" x14ac:dyDescent="0.25">
      <c r="A2084" s="17" t="s">
        <v>467</v>
      </c>
      <c r="B2084" s="15">
        <v>300</v>
      </c>
      <c r="C2084" s="21">
        <v>100000</v>
      </c>
      <c r="D2084" s="21">
        <v>0</v>
      </c>
      <c r="E2084" s="21">
        <v>0</v>
      </c>
      <c r="F2084" s="21">
        <f t="shared" si="93"/>
        <v>100000</v>
      </c>
      <c r="G2084" s="21">
        <f t="shared" si="94"/>
        <v>0</v>
      </c>
      <c r="I2084" s="22"/>
      <c r="J2084" s="22"/>
      <c r="K2084" s="22"/>
      <c r="L2084" s="22"/>
      <c r="M2084" s="22"/>
    </row>
    <row r="2085" spans="1:13" x14ac:dyDescent="0.25">
      <c r="A2085" s="5" t="s">
        <v>610</v>
      </c>
      <c r="B2085" s="16">
        <v>10701010</v>
      </c>
      <c r="C2085" s="19">
        <v>100000</v>
      </c>
      <c r="D2085" s="19">
        <v>0</v>
      </c>
      <c r="E2085" s="19">
        <v>0</v>
      </c>
      <c r="F2085" s="19">
        <f t="shared" si="93"/>
        <v>100000</v>
      </c>
      <c r="G2085" s="19">
        <f t="shared" si="94"/>
        <v>0</v>
      </c>
    </row>
    <row r="2086" spans="1:13" x14ac:dyDescent="0.25">
      <c r="B2086" s="16"/>
    </row>
    <row r="2087" spans="1:13" s="17" customFormat="1" x14ac:dyDescent="0.25">
      <c r="A2087" s="17" t="s">
        <v>386</v>
      </c>
      <c r="B2087" s="15" t="s">
        <v>8</v>
      </c>
      <c r="C2087" s="20">
        <v>28214</v>
      </c>
      <c r="D2087" s="20">
        <v>0</v>
      </c>
      <c r="E2087" s="20">
        <v>0</v>
      </c>
      <c r="F2087" s="20">
        <f t="shared" ref="F2087:F2092" si="95">C2087-D2087</f>
        <v>28214</v>
      </c>
      <c r="G2087" s="20">
        <f t="shared" ref="G2087:G2092" si="96">D2087-E2087</f>
        <v>0</v>
      </c>
      <c r="I2087" s="22"/>
      <c r="J2087" s="22"/>
      <c r="K2087" s="22"/>
      <c r="L2087" s="22"/>
      <c r="M2087" s="22"/>
    </row>
    <row r="2088" spans="1:13" x14ac:dyDescent="0.25">
      <c r="A2088" s="5" t="s">
        <v>605</v>
      </c>
      <c r="B2088" s="16" t="s">
        <v>8</v>
      </c>
      <c r="C2088" s="19">
        <v>28214</v>
      </c>
      <c r="D2088" s="19">
        <v>0</v>
      </c>
      <c r="E2088" s="19">
        <v>0</v>
      </c>
      <c r="F2088" s="19">
        <f t="shared" si="95"/>
        <v>28214</v>
      </c>
      <c r="G2088" s="19">
        <f t="shared" si="96"/>
        <v>0</v>
      </c>
    </row>
    <row r="2089" spans="1:13" x14ac:dyDescent="0.25">
      <c r="B2089" s="16"/>
    </row>
    <row r="2090" spans="1:13" x14ac:dyDescent="0.25">
      <c r="A2090" s="17" t="s">
        <v>627</v>
      </c>
      <c r="B2090" s="15">
        <v>8917</v>
      </c>
      <c r="C2090" s="20">
        <v>28214</v>
      </c>
      <c r="D2090" s="20">
        <v>0</v>
      </c>
      <c r="E2090" s="20">
        <v>0</v>
      </c>
      <c r="F2090" s="20">
        <f t="shared" si="95"/>
        <v>28214</v>
      </c>
      <c r="G2090" s="20">
        <f t="shared" si="96"/>
        <v>0</v>
      </c>
    </row>
    <row r="2091" spans="1:13" s="17" customFormat="1" x14ac:dyDescent="0.25">
      <c r="A2091" s="17" t="s">
        <v>467</v>
      </c>
      <c r="B2091" s="15">
        <v>300</v>
      </c>
      <c r="C2091" s="21">
        <v>28214</v>
      </c>
      <c r="D2091" s="21">
        <v>0</v>
      </c>
      <c r="E2091" s="21">
        <v>0</v>
      </c>
      <c r="F2091" s="21">
        <f t="shared" si="95"/>
        <v>28214</v>
      </c>
      <c r="G2091" s="21">
        <f t="shared" si="96"/>
        <v>0</v>
      </c>
      <c r="I2091" s="22"/>
      <c r="J2091" s="22"/>
      <c r="K2091" s="22"/>
      <c r="L2091" s="22"/>
      <c r="M2091" s="22"/>
    </row>
    <row r="2092" spans="1:13" x14ac:dyDescent="0.25">
      <c r="A2092" s="5" t="s">
        <v>611</v>
      </c>
      <c r="B2092" s="16">
        <v>10703010</v>
      </c>
      <c r="C2092" s="19">
        <v>28214</v>
      </c>
      <c r="D2092" s="19">
        <v>0</v>
      </c>
      <c r="E2092" s="19">
        <v>0</v>
      </c>
      <c r="F2092" s="19">
        <f t="shared" si="95"/>
        <v>28214</v>
      </c>
      <c r="G2092" s="19">
        <f t="shared" si="96"/>
        <v>0</v>
      </c>
    </row>
    <row r="2101" spans="1:8" x14ac:dyDescent="0.25">
      <c r="A2101" s="25" t="s">
        <v>693</v>
      </c>
      <c r="B2101" s="10" t="s">
        <v>632</v>
      </c>
      <c r="C2101" s="27"/>
      <c r="D2101" s="28" t="s">
        <v>633</v>
      </c>
      <c r="E2101" s="30" t="s">
        <v>634</v>
      </c>
      <c r="F2101" s="26"/>
      <c r="G2101" s="26"/>
      <c r="H2101" s="26"/>
    </row>
    <row r="2102" spans="1:8" x14ac:dyDescent="0.25">
      <c r="A2102" s="25"/>
      <c r="B2102" s="10"/>
      <c r="C2102" s="27"/>
      <c r="D2102" s="28"/>
      <c r="E2102" s="29"/>
      <c r="F2102" s="26"/>
      <c r="G2102" s="26"/>
      <c r="H2102" s="26"/>
    </row>
    <row r="2103" spans="1:8" x14ac:dyDescent="0.25">
      <c r="A2103" s="26"/>
      <c r="B2103" s="10"/>
      <c r="C2103" s="27"/>
      <c r="D2103" s="27"/>
      <c r="E2103" s="27"/>
      <c r="F2103" s="26"/>
      <c r="G2103" s="26"/>
      <c r="H2103" s="26"/>
    </row>
    <row r="2104" spans="1:8" x14ac:dyDescent="0.25">
      <c r="A2104" s="32" t="s">
        <v>699</v>
      </c>
      <c r="B2104" s="47" t="s">
        <v>635</v>
      </c>
      <c r="C2104" s="47"/>
      <c r="D2104" s="27"/>
      <c r="E2104" s="47" t="s">
        <v>698</v>
      </c>
      <c r="F2104" s="47"/>
      <c r="G2104" s="47"/>
      <c r="H2104" s="31"/>
    </row>
    <row r="2105" spans="1:8" x14ac:dyDescent="0.25">
      <c r="A2105" s="26" t="s">
        <v>638</v>
      </c>
      <c r="B2105" s="43" t="s">
        <v>636</v>
      </c>
      <c r="C2105" s="43"/>
      <c r="D2105" s="27"/>
      <c r="E2105" s="43" t="s">
        <v>637</v>
      </c>
      <c r="F2105" s="43"/>
      <c r="G2105" s="43"/>
      <c r="H2105" s="31"/>
    </row>
    <row r="2118" spans="3:8" x14ac:dyDescent="0.25">
      <c r="C2118" s="19">
        <f>SUM(C2092,C2085,C2076:C2078,C2064:C2071,C2053,C2049:C2050,C2045,C1973:C2042,C1968,C1965,C1961,C1957,C1954,C1951,C1946,C1943,C1939,C1933:C1934,C1928,C1920:C1924,C1909:C1915,C1896:C1905,C1883:C1892,C1870:C1879,C1856:C1866,C1846:C1852,C1837:C1842,C1826:C1833,C1817:C1818,C1803:C1814,C1798:C1799,C1745:C1747,C1738:C1741,C1735,C1727:C1731,C1713:C1724,C1709,C1664,C1650:C1661,C1634:C1647,C1623:C1630,C1616:C1620,C1607:C1612,C1593:C1604,C1581:C1587,C1569:C1578,C1562:C1566,C1552:C1559,C1543:C1549,C1534:C1540,C1520:C1531,C1515:C1516,C1505:C1511,C1499:C1501,C1490:C1496,C1482:C1487,C1473:C1479,C1470,C1459:C1466,C1448:C1455,C1429:C1445,C1413:C1420,C1405:C1410,C1396:C1402,C1390:C1393,C1378:C1387,C1373:C1375,C1363:C1370,C1355:C1359,C1346:C1352,C1338:C1343,C1326:C1335,C1318:C1323,C1310:C1315,C1294:C1307,C1284:C1286,C1262:C1281,C1243:C1258,C1218:C1239,C1200:C1215,C1196,C1172:C1193,C1154:C1169,C1145:C1150,C1116:C1142,C1098:C1113,C1094,C1087:C1091,C1072:C1084,C1056:C1069,C1043:C1052,C1033:C1040,C1022:C1030,C1011:C1018,C1002:C1006,C990:C999,C980:C985,C970:C977,C963:C966,C940:C960,C811:C931,C807,C799:C802,C787:C796,C783,C780,C772:C776,C764:C769,C756:C761,C746:C752,C728:C743,C719:C724,C708:C715,C699:C704,C683:C696,C674:C679,C654:C671,C647:C650,C637:C643,C621:C634,C614:C617,C610,C600:C607,C583:C597,C568:C580,C562:C564,C558:C559,C551:C555,C544:C547,C537:C541,C522:C534,C512:C518,C507:C509,C500:C504,C491:C497,C484:C488,C477:C481,C463:C474,C457:C459,C450:C454,C438:C447,C433:C435,C423:C430,C414:C419,C405:C410,C398:C402,C384:C394,C364:C381,C359:C360,C352:C354,C329:C347,C313:C326,C309,C291:C306,C278:C288,C246:C274,C242,C233:C238,C221:C230,C212:C218,C208:C209,C191:C204,C150:C187,C143:C145,C138:C140,C133:C135,C124:C129,C118:C120,C108:C115,C101:C105,C91:C97,C84:C87,C77:C81,C44:C74,C29:C41)</f>
        <v>2221121458.1399994</v>
      </c>
      <c r="D2118" s="19">
        <f>SUM(D2092,D2085,D2076:D2078,D2064:D2071,D2053,D2049:D2050,D2045,D1973:D2042,D1968,D1965,D1961,D1957,D1954,D1951,D1946,D1943,D1939,D1933:D1934,D1928,D1920:D1924,D1909:D1915,D1896:D1905,D1883:D1892,D1870:D1879,D1856:D1866,D1846:D1852,D1837:D1842,D1826:D1833,D1817:D1818,D1803:D1814,D1798:D1799,D1745:D1747,D1738:D1741,D1735,D1727:D1731,D1713:D1724,D1709,D1664,D1650:D1661,D1634:D1647,D1623:D1630,D1616:D1620,D1607:D1612,D1593:D1604,D1581:D1587,D1569:D1578,D1562:D1566,D1552:D1559,D1543:D1549,D1534:D1540,D1520:D1531,D1515:D1516,D1505:D1511,D1499:D1501,D1490:D1496,D1482:D1487,D1473:D1479,D1470,D1459:D1466,D1448:D1455,D1429:D1445,D1413:D1420,D1405:D1410,D1396:D1402,D1390:D1393,D1378:D1387,D1373:D1375,D1363:D1370,D1355:D1359,D1346:D1352,D1338:D1343,D1326:D1335,D1318:D1323,D1310:D1315,D1294:D1307,D1284:D1286,D1262:D1281,D1243:D1258,D1218:D1239,D1200:D1215,D1196,D1172:D1193,D1154:D1169,D1145:D1150,D1116:D1142,D1098:D1113,D1094,D1087:D1091,D1072:D1084,D1056:D1069,D1043:D1052,D1033:D1040,D1022:D1030,D1011:D1018,D1002:D1006,D990:D999,D980:D985,D970:D977,D963:D966,D940:D960,D811:D931,D807,D799:D802,D787:D796,D783,D780,D772:D776,D764:D769,D756:D761,D746:D752,D728:D743,D719:D724,D708:D715,D699:D704,D683:D696,D674:D679,D654:D671,D647:D650,D637:D643,D621:D634,D614:D617,D610,D600:D607,D583:D597,D568:D580,D562:D564,D558:D559,D551:D555,D544:D547,D537:D541,D522:D534,D512:D518,D507:D509,D500:D504,D491:D497,D484:D488,D477:D481,D463:D474,D457:D459,D450:D454,D438:D447,D433:D435,D423:D430,D414:D419,D405:D410,D398:D402,D384:D394,D364:D381,D359:D360,D352:D354,D329:D347,D313:D326,D309,D291:D306,D278:D288,D246:D274,D242,D233:D238,D221:D230,D212:D218,D208:D209,D191:D204,D150:D187,D143:D145,D138:D140,D133:D135,D124:D129,D118:D120,D108:D115,D101:D105,D91:D97,D84:D87,D77:D81,D44:D74,D29:D41)</f>
        <v>2196007455.0099993</v>
      </c>
      <c r="E2118" s="19">
        <f>SUM(E2092,E2085,E2076:E2078,E2064:E2071,E2053,E2049:E2050,E2045,E1973:E2042,E1968,E1965,E1961,E1957,E1954,E1951,E1946,E1943,E1939,E1933:E1934,E1928,E1920:E1924,E1909:E1915,E1896:E1905,E1883:E1892,E1870:E1879,E1856:E1866,E1846:E1852,E1837:E1842,E1826:E1833,E1817:E1818,E1803:E1814,E1798:E1799,E1745:E1747,E1738:E1741,E1735,E1727:E1731,E1713:E1724,E1709,E1664,E1650:E1661,E1634:E1647,E1623:E1630,E1616:E1620,E1607:E1612,E1593:E1604,E1581:E1587,E1569:E1578,E1562:E1566,E1552:E1559,E1543:E1549,E1534:E1540,E1520:E1531,E1515:E1516,E1505:E1511,E1499:E1501,E1490:E1496,E1482:E1487,E1473:E1479,E1470,E1459:E1466,E1448:E1455,E1429:E1445,E1413:E1420,E1405:E1410,E1396:E1402,E1390:E1393,E1378:E1387,E1373:E1375,E1363:E1370,E1355:E1359,E1346:E1352,E1338:E1343,E1326:E1335,E1318:E1323,E1310:E1315,E1294:E1307,E1284:E1286,E1262:E1281,E1243:E1258,E1218:E1239,E1200:E1215,E1196,E1172:E1193,E1154:E1169,E1145:E1150,E1116:E1142,E1098:E1113,E1094,E1087:E1091,E1072:E1084,E1056:E1069,E1043:E1052,E1033:E1040,E1022:E1030,E1011:E1018,E1002:E1006,E990:E999,E980:E985,E970:E977,E963:E966,E940:E960,E811:E931,E807,E799:E802,E787:E796,E783,E780,E772:E776,E764:E769,E756:E761,E746:E752,E728:E743,E719:E724,E708:E715,E699:E704,E683:E696,E674:E679,E654:E671,E647:E650,E637:E643,E621:E634,E614:E617,E610,E600:E607,E583:E597,E568:E580,E562:E564,E558:E559,E551:E555,E544:E547,E537:E541,E522:E534,E512:E518,E507:E509,E500:E504,E491:E497,E484:E488,E477:E481,E463:E474,E457:E459,E450:E454,E438:E447,E433:E435,E423:E430,E414:E419,E405:E410,E398:E402,E384:E394,E364:E381,E359:E360,E352:E354,E329:E347,E313:E326,E309,E291:E306,E278:E288,E246:E274,E242,E233:E238,E221:E230,E212:E218,E208:E209,E191:E204,E150:E187,E143:E145,E138:E140,E133:E135,E124:E129,E118:E120,E108:E115,E101:E105,E91:E97,E84:E87,E77:E81,E44:E74,E29:E41)</f>
        <v>2106826457.6000001</v>
      </c>
      <c r="F2118" s="19">
        <f>SUM(F2092,F2085,F2076:F2078,F2064:F2071,F2053,F2049:F2050,F2045,F1973:F2042,F1968,F1965,F1961,F1957,F1954,F1951,F1946,F1943,F1939,F1933:F1934,F1928,F1920:F1924,F1909:F1915,F1896:F1905,F1883:F1892,F1870:F1879,F1856:F1866,F1846:F1852,F1837:F1842,F1826:F1833,F1817:F1818,F1803:F1814,F1798:F1799,F1745:F1747,F1738:F1741,F1735,F1727:F1731,F1713:F1724,F1709,F1664,F1650:F1661,F1634:F1647,F1623:F1630,F1616:F1620,F1607:F1612,F1593:F1604,F1581:F1587,F1569:F1578,F1562:F1566,F1552:F1559,F1543:F1549,F1534:F1540,F1520:F1531,F1515:F1516,F1505:F1511,F1499:F1501,F1490:F1496,F1482:F1487,F1473:F1479,F1470,F1459:F1466,F1448:F1455,F1429:F1445,F1413:F1420,F1405:F1410,F1396:F1402,F1390:F1393,F1378:F1387,F1373:F1375,F1363:F1370,F1355:F1359,F1346:F1352,F1338:F1343,F1326:F1335,F1318:F1323,F1310:F1315,F1294:F1307,F1284:F1286,F1262:F1281,F1243:F1258,F1218:F1239,F1200:F1215,F1196,F1172:F1193,F1154:F1169,F1145:F1150,F1116:F1142,F1098:F1113,F1094,F1087:F1091,F1072:F1084,F1056:F1069,F1043:F1052,F1033:F1040,F1022:F1030,F1011:F1018,F1002:F1006,F990:F999,F980:F985,F970:F977,F963:F966,F940:F960,F811:F931,F807,F799:F802,F787:F796,F783,F780,F772:F776,F764:F769,F756:F761,F746:F752,F728:F743,F719:F724,F708:F715,F699:F704,F683:F696,F674:F679,F654:F671,F647:F650,F637:F643,F621:F634,F614:F617,F610,F600:F607,F583:F597,F568:F580,F562:F564,F558:F559,F551:F555,F544:F547,F537:F541,F522:F534,F512:F518,F507:F509,F500:F504,F491:F497,F484:F488,F477:F481,F463:F474,F457:F459,F450:F454,F438:F447,F433:F435,F423:F430,F414:F419,F405:F410,F398:F402,F384:F394,F364:F381,F359:F360,F352:F354,F329:F347,F313:F326,F309,F291:F306,F278:F288,F246:F274,F242,F233:F238,F221:F230,F212:F218,F208:F209,F191:F204,F150:F187,F143:F145,F138:F140,F133:F135,F124:F129,F118:F120,F108:F115,F101:F105,F91:F97,F84:F87,F77:F81,F44:F74,F29:F41)</f>
        <v>25114003.129999999</v>
      </c>
      <c r="G2118" s="19">
        <f>SUM(G2092,G2085,G2076:G2078,G2064:G2071,G2053,G2049:G2050,G2045,G1973:G2042,G1968,G1965,G1961,G1957,G1954,G1951,G1946,G1943,G1939,G1933:G1934,G1928,G1920:G1924,G1909:G1915,G1896:G1905,G1883:G1892,G1870:G1879,G1856:G1866,G1846:G1852,G1837:G1842,G1826:G1833,G1817:G1818,G1803:G1814,G1798:G1799,G1745:G1747,G1738:G1741,G1735,G1727:G1731,G1713:G1724,G1709,G1664,G1650:G1661,G1634:G1647,G1623:G1630,G1616:G1620,G1607:G1612,G1593:G1604,G1581:G1587,G1569:G1578,G1562:G1566,G1552:G1559,G1543:G1549,G1534:G1540,G1520:G1531,G1515:G1516,G1505:G1511,G1499:G1501,G1490:G1496,G1482:G1487,G1473:G1479,G1470,G1459:G1466,G1448:G1455,G1429:G1445,G1413:G1420,G1405:G1410,G1396:G1402,G1390:G1393,G1378:G1387,G1373:G1375,G1363:G1370,G1355:G1359,G1346:G1352,G1338:G1343,G1326:G1335,G1318:G1323,G1310:G1315,G1294:G1307,G1284:G1286,G1262:G1281,G1243:G1258,G1218:G1239,G1200:G1215,G1196,G1172:G1193,G1154:G1169,G1145:G1150,G1116:G1142,G1098:G1113,G1094,G1087:G1091,G1072:G1084,G1056:G1069,G1043:G1052,G1033:G1040,G1022:G1030,G1011:G1018,G1002:G1006,G990:G999,G980:G985,G970:G977,G963:G966,G940:G960,G811:G931,G807,G799:G802,G787:G796,G783,G780,G772:G776,G764:G769,G756:G761,G746:G752,G728:G743,G719:G724,G708:G715,G699:G704,G683:G696,G674:G679,G654:G671,G647:G650,G637:G643,G621:G634,G614:G617,G610,G600:G607,G583:G597,G568:G580,G562:G564,G558:G559,G551:G555,G544:G547,G537:G541,G522:G534,G512:G518,G507:G509,G500:G504,G491:G497,G484:G488,G477:G481,G463:G474,G457:G459,G450:G454,G438:G447,G433:G435,G423:G430,G414:G419,G405:G410,G398:G402,G384:G394,G364:G381,G359:G360,G352:G354,G329:G347,G313:G326,G309,G291:G306,G278:G288,G246:G274,G242,G233:G238,G221:G230,G212:G218,G208:G209,G191:G204,G150:G187,G143:G145,G138:G140,G133:G135,G124:G129,G118:G120,G108:G115,G101:G105,G91:G97,G84:G87,G77:G81,G44:G74,G29:G41)</f>
        <v>89180997.410000011</v>
      </c>
    </row>
    <row r="2119" spans="3:8" x14ac:dyDescent="0.25">
      <c r="C2119" s="19">
        <f>+C2118-C13</f>
        <v>0</v>
      </c>
      <c r="D2119" s="19">
        <f>+D2118-D13</f>
        <v>0</v>
      </c>
      <c r="E2119" s="19">
        <f>+E2118-E13</f>
        <v>0</v>
      </c>
      <c r="F2119" s="19">
        <f>+F2118-F13</f>
        <v>0</v>
      </c>
      <c r="G2119" s="19">
        <f>+G2118-G13</f>
        <v>0</v>
      </c>
      <c r="H2119" s="5" t="s">
        <v>692</v>
      </c>
    </row>
  </sheetData>
  <mergeCells count="13">
    <mergeCell ref="B2105:C2105"/>
    <mergeCell ref="A1:G1"/>
    <mergeCell ref="A2:G2"/>
    <mergeCell ref="A3:G3"/>
    <mergeCell ref="A4:G4"/>
    <mergeCell ref="A6:G6"/>
    <mergeCell ref="A7:G7"/>
    <mergeCell ref="A8:G8"/>
    <mergeCell ref="G10:G11"/>
    <mergeCell ref="F10:F11"/>
    <mergeCell ref="B2104:C2104"/>
    <mergeCell ref="E2104:G2104"/>
    <mergeCell ref="E2105:G2105"/>
  </mergeCells>
  <pageMargins left="0.4" right="0.9" top="0.75" bottom="0.75" header="0.3" footer="0.55000000000000004"/>
  <pageSetup paperSize="9" orientation="landscape" horizontalDpi="4294967292" verticalDpi="0" r:id="rId1"/>
  <headerFooter>
    <oddFooter>&amp;C&amp;9Page &amp;P of 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1"/>
  <sheetViews>
    <sheetView workbookViewId="0">
      <selection activeCell="T82" sqref="T82"/>
    </sheetView>
  </sheetViews>
  <sheetFormatPr defaultRowHeight="13.5" x14ac:dyDescent="0.25"/>
  <cols>
    <col min="1" max="1" width="7.83203125" style="13" bestFit="1" customWidth="1"/>
    <col min="2" max="2" width="17.83203125" style="38" bestFit="1" customWidth="1"/>
    <col min="3" max="5" width="17.83203125" style="38" customWidth="1"/>
    <col min="6" max="6" width="16.6640625" style="38" bestFit="1" customWidth="1"/>
    <col min="7" max="9" width="16.6640625" style="38" customWidth="1"/>
    <col min="10" max="10" width="16.6640625" style="38" bestFit="1" customWidth="1"/>
    <col min="11" max="13" width="16.6640625" style="38" customWidth="1"/>
    <col min="14" max="14" width="14.1640625" style="38" bestFit="1" customWidth="1"/>
    <col min="15" max="17" width="14.1640625" style="38" customWidth="1"/>
    <col min="18" max="18" width="14.1640625" style="38" bestFit="1" customWidth="1"/>
    <col min="19" max="19" width="14.1640625" bestFit="1" customWidth="1"/>
    <col min="20" max="20" width="14.1640625" style="38" bestFit="1" customWidth="1"/>
    <col min="21" max="23" width="9.33203125" style="38"/>
  </cols>
  <sheetData>
    <row r="1" spans="1:18" x14ac:dyDescent="0.25">
      <c r="A1" s="16">
        <v>10701010</v>
      </c>
      <c r="B1" s="38">
        <f ca="1">SUMIF(SAAOB!$B$29:$E$2092,review!A1,SAAOB!$C$29:$C$2092)</f>
        <v>18700000</v>
      </c>
      <c r="F1" s="38">
        <f ca="1">SUMIF(SAAOB!$B$29:$E$2092,review!A1,SAAOB!$D$29:$D$2092)</f>
        <v>17600000</v>
      </c>
      <c r="J1" s="38">
        <f ca="1">SUMIF(SAAOB!$B$29:$E$2092,review!A1,SAAOB!$E$29:$E$2092)</f>
        <v>14600000</v>
      </c>
      <c r="N1" s="38">
        <f ca="1">SUMIF(SAAOB!$B$29:$F$2092,review!A1,SAAOB!$F$29:$F$2092)</f>
        <v>1100000</v>
      </c>
      <c r="R1" s="38">
        <f ca="1">SUMIF(SAAOB!$B$29:$G$2092,review!A1,SAAOB!$G$29:$G$2092)</f>
        <v>3000000</v>
      </c>
    </row>
    <row r="2" spans="1:18" x14ac:dyDescent="0.25">
      <c r="A2" s="16">
        <v>10702990</v>
      </c>
      <c r="B2" s="38">
        <f ca="1">SUMIF(SAAOB!$B$29:$E$2092,review!A2,SAAOB!$C$29:$C$2092)</f>
        <v>4667368</v>
      </c>
      <c r="F2" s="38">
        <f ca="1">SUMIF(SAAOB!$B$29:$E$2092,review!A2,SAAOB!$D$29:$D$2092)</f>
        <v>4350000</v>
      </c>
      <c r="J2" s="38">
        <f ca="1">SUMIF(SAAOB!$B$29:$E$2092,review!A2,SAAOB!$E$29:$E$2092)</f>
        <v>2131948</v>
      </c>
      <c r="N2" s="38">
        <f ca="1">SUMIF(SAAOB!$B$29:$F$2092,review!A2,SAAOB!$F$29:$F$2092)</f>
        <v>317368</v>
      </c>
      <c r="R2" s="38">
        <f ca="1">SUMIF(SAAOB!$B$29:$G$2092,review!A2,SAAOB!$G$29:$G$2092)</f>
        <v>2218052</v>
      </c>
    </row>
    <row r="3" spans="1:18" x14ac:dyDescent="0.25">
      <c r="A3" s="16">
        <v>10703010</v>
      </c>
      <c r="B3" s="38">
        <f ca="1">SUMIF(SAAOB!$B$29:$E$2092,review!A3,SAAOB!$C$29:$C$2092)</f>
        <v>74850390.75</v>
      </c>
      <c r="F3" s="38">
        <f ca="1">SUMIF(SAAOB!$B$29:$E$2092,review!A3,SAAOB!$D$29:$D$2092)</f>
        <v>74822176.75</v>
      </c>
      <c r="J3" s="38">
        <f ca="1">SUMIF(SAAOB!$B$29:$E$2092,review!A3,SAAOB!$E$29:$E$2092)</f>
        <v>67144147.479999989</v>
      </c>
      <c r="N3" s="38">
        <f ca="1">SUMIF(SAAOB!$B$29:$F$2092,review!A3,SAAOB!$F$29:$F$2092)</f>
        <v>28214</v>
      </c>
      <c r="R3" s="38">
        <f ca="1">SUMIF(SAAOB!$B$29:$G$2092,review!A3,SAAOB!$G$29:$G$2092)</f>
        <v>7678029.2700000005</v>
      </c>
    </row>
    <row r="4" spans="1:18" x14ac:dyDescent="0.25">
      <c r="A4" s="16">
        <v>10703040</v>
      </c>
      <c r="B4" s="38">
        <f ca="1">SUMIF(SAAOB!$B$29:$E$2092,review!A4,SAAOB!$C$29:$C$2092)</f>
        <v>35792265.710000001</v>
      </c>
      <c r="F4" s="38">
        <f ca="1">SUMIF(SAAOB!$B$29:$E$2092,review!A4,SAAOB!$D$29:$D$2092)</f>
        <v>35792265.710000001</v>
      </c>
      <c r="J4" s="38">
        <f ca="1">SUMIF(SAAOB!$B$29:$E$2092,review!A4,SAAOB!$E$29:$E$2092)</f>
        <v>8926685.3399999999</v>
      </c>
      <c r="N4" s="38">
        <f ca="1">SUMIF(SAAOB!$B$29:$F$2092,review!A4,SAAOB!$F$29:$F$2092)</f>
        <v>0</v>
      </c>
      <c r="R4" s="38">
        <f ca="1">SUMIF(SAAOB!$B$29:$G$2092,review!A4,SAAOB!$G$29:$G$2092)</f>
        <v>26865580.369999997</v>
      </c>
    </row>
    <row r="5" spans="1:18" x14ac:dyDescent="0.25">
      <c r="A5" s="16">
        <v>10703090</v>
      </c>
      <c r="B5" s="38">
        <f ca="1">SUMIF(SAAOB!$B$29:$E$2092,review!A5,SAAOB!$C$29:$C$2092)</f>
        <v>5000000</v>
      </c>
      <c r="F5" s="38">
        <f ca="1">SUMIF(SAAOB!$B$29:$E$2092,review!A5,SAAOB!$D$29:$D$2092)</f>
        <v>5000000</v>
      </c>
      <c r="J5" s="38">
        <f ca="1">SUMIF(SAAOB!$B$29:$E$2092,review!A5,SAAOB!$E$29:$E$2092)</f>
        <v>5000000</v>
      </c>
      <c r="N5" s="38">
        <f ca="1">SUMIF(SAAOB!$B$29:$F$2092,review!A5,SAAOB!$F$29:$F$2092)</f>
        <v>0</v>
      </c>
      <c r="R5" s="38">
        <f ca="1">SUMIF(SAAOB!$B$29:$G$2092,review!A5,SAAOB!$G$29:$G$2092)</f>
        <v>0</v>
      </c>
    </row>
    <row r="6" spans="1:18" x14ac:dyDescent="0.25">
      <c r="A6" s="16">
        <v>10703990</v>
      </c>
      <c r="B6" s="38">
        <f ca="1">SUMIF(SAAOB!$B$29:$E$2092,review!A6,SAAOB!$C$29:$C$2092)</f>
        <v>500000</v>
      </c>
      <c r="F6" s="38">
        <f ca="1">SUMIF(SAAOB!$B$29:$E$2092,review!A6,SAAOB!$D$29:$D$2092)</f>
        <v>500000</v>
      </c>
      <c r="J6" s="38">
        <f ca="1">SUMIF(SAAOB!$B$29:$E$2092,review!A6,SAAOB!$E$29:$E$2092)</f>
        <v>0</v>
      </c>
      <c r="N6" s="38">
        <f ca="1">SUMIF(SAAOB!$B$29:$F$2092,review!A6,SAAOB!$F$29:$F$2092)</f>
        <v>0</v>
      </c>
      <c r="R6" s="38">
        <f ca="1">SUMIF(SAAOB!$B$29:$G$2092,review!A6,SAAOB!$G$29:$G$2092)</f>
        <v>500000</v>
      </c>
    </row>
    <row r="7" spans="1:18" x14ac:dyDescent="0.25">
      <c r="A7" s="16">
        <v>10704010</v>
      </c>
      <c r="B7" s="38">
        <f ca="1">SUMIF(SAAOB!$B$29:$E$2092,review!A7,SAAOB!$C$29:$C$2092)</f>
        <v>57426327.049999997</v>
      </c>
      <c r="F7" s="38">
        <f ca="1">SUMIF(SAAOB!$B$29:$E$2092,review!A7,SAAOB!$D$29:$D$2092)</f>
        <v>56756327.049999997</v>
      </c>
      <c r="J7" s="38">
        <f ca="1">SUMIF(SAAOB!$B$29:$E$2092,review!A7,SAAOB!$E$29:$E$2092)</f>
        <v>35707037.280000009</v>
      </c>
      <c r="N7" s="38">
        <f ca="1">SUMIF(SAAOB!$B$29:$F$2092,review!A7,SAAOB!$F$29:$F$2092)</f>
        <v>670000</v>
      </c>
      <c r="R7" s="38">
        <f ca="1">SUMIF(SAAOB!$B$29:$G$2092,review!A7,SAAOB!$G$29:$G$2092)</f>
        <v>21049289.77</v>
      </c>
    </row>
    <row r="8" spans="1:18" x14ac:dyDescent="0.25">
      <c r="A8" s="16">
        <v>10704030</v>
      </c>
      <c r="B8" s="38">
        <f ca="1">SUMIF(SAAOB!$B$29:$E$2092,review!A8,SAAOB!$C$29:$C$2092)</f>
        <v>1500000</v>
      </c>
      <c r="F8" s="38">
        <f ca="1">SUMIF(SAAOB!$B$29:$E$2092,review!A8,SAAOB!$D$29:$D$2092)</f>
        <v>1500000</v>
      </c>
      <c r="J8" s="38">
        <f ca="1">SUMIF(SAAOB!$B$29:$E$2092,review!A8,SAAOB!$E$29:$E$2092)</f>
        <v>1458583.46</v>
      </c>
      <c r="N8" s="38">
        <f ca="1">SUMIF(SAAOB!$B$29:$F$2092,review!A8,SAAOB!$F$29:$F$2092)</f>
        <v>0</v>
      </c>
      <c r="R8" s="38">
        <f ca="1">SUMIF(SAAOB!$B$29:$G$2092,review!A8,SAAOB!$G$29:$G$2092)</f>
        <v>41416.540000000037</v>
      </c>
    </row>
    <row r="9" spans="1:18" x14ac:dyDescent="0.25">
      <c r="A9" s="16">
        <v>10704040</v>
      </c>
      <c r="B9" s="38">
        <f ca="1">SUMIF(SAAOB!$B$29:$E$2092,review!A9,SAAOB!$C$29:$C$2092)</f>
        <v>3000000</v>
      </c>
      <c r="F9" s="38">
        <f ca="1">SUMIF(SAAOB!$B$29:$E$2092,review!A9,SAAOB!$D$29:$D$2092)</f>
        <v>3000000</v>
      </c>
      <c r="J9" s="38">
        <f ca="1">SUMIF(SAAOB!$B$29:$E$2092,review!A9,SAAOB!$E$29:$E$2092)</f>
        <v>3000000</v>
      </c>
      <c r="N9" s="38">
        <f ca="1">SUMIF(SAAOB!$B$29:$F$2092,review!A9,SAAOB!$F$29:$F$2092)</f>
        <v>0</v>
      </c>
      <c r="R9" s="38">
        <f ca="1">SUMIF(SAAOB!$B$29:$G$2092,review!A9,SAAOB!$G$29:$G$2092)</f>
        <v>0</v>
      </c>
    </row>
    <row r="10" spans="1:18" x14ac:dyDescent="0.25">
      <c r="A10" s="16">
        <v>10704990</v>
      </c>
      <c r="B10" s="38">
        <f ca="1">SUMIF(SAAOB!$B$29:$E$2092,review!A10,SAAOB!$C$29:$C$2092)</f>
        <v>20600000</v>
      </c>
      <c r="F10" s="38">
        <f ca="1">SUMIF(SAAOB!$B$29:$E$2092,review!A10,SAAOB!$D$29:$D$2092)</f>
        <v>20500000</v>
      </c>
      <c r="J10" s="38">
        <f ca="1">SUMIF(SAAOB!$B$29:$E$2092,review!A10,SAAOB!$E$29:$E$2092)</f>
        <v>8881844.8100000005</v>
      </c>
      <c r="N10" s="38">
        <f ca="1">SUMIF(SAAOB!$B$29:$F$2092,review!A10,SAAOB!$F$29:$F$2092)</f>
        <v>100000</v>
      </c>
      <c r="R10" s="38">
        <f ca="1">SUMIF(SAAOB!$B$29:$G$2092,review!A10,SAAOB!$G$29:$G$2092)</f>
        <v>11618155.190000001</v>
      </c>
    </row>
    <row r="11" spans="1:18" x14ac:dyDescent="0.25">
      <c r="A11" s="16">
        <v>10705020</v>
      </c>
      <c r="B11" s="38">
        <f ca="1">SUMIF(SAAOB!$B$29:$E$2092,review!A11,SAAOB!$C$29:$C$2092)</f>
        <v>1920800</v>
      </c>
      <c r="F11" s="38">
        <f ca="1">SUMIF(SAAOB!$B$29:$E$2092,review!A11,SAAOB!$D$29:$D$2092)</f>
        <v>1870800</v>
      </c>
      <c r="J11" s="38">
        <f ca="1">SUMIF(SAAOB!$B$29:$E$2092,review!A11,SAAOB!$E$29:$E$2092)</f>
        <v>1353800</v>
      </c>
      <c r="N11" s="38">
        <f ca="1">SUMIF(SAAOB!$B$29:$F$2092,review!A11,SAAOB!$F$29:$F$2092)</f>
        <v>50000</v>
      </c>
      <c r="R11" s="38">
        <f ca="1">SUMIF(SAAOB!$B$29:$G$2092,review!A11,SAAOB!$G$29:$G$2092)</f>
        <v>517000</v>
      </c>
    </row>
    <row r="12" spans="1:18" x14ac:dyDescent="0.25">
      <c r="A12" s="16">
        <v>10705030</v>
      </c>
      <c r="B12" s="38">
        <f ca="1">SUMIF(SAAOB!$B$29:$E$2092,review!A12,SAAOB!$C$29:$C$2092)</f>
        <v>11088745.27</v>
      </c>
      <c r="F12" s="38">
        <f ca="1">SUMIF(SAAOB!$B$29:$E$2092,review!A12,SAAOB!$D$29:$D$2092)</f>
        <v>10848745.27</v>
      </c>
      <c r="J12" s="38">
        <f ca="1">SUMIF(SAAOB!$B$29:$E$2092,review!A12,SAAOB!$E$29:$E$2092)</f>
        <v>9984300</v>
      </c>
      <c r="N12" s="38">
        <f ca="1">SUMIF(SAAOB!$B$29:$F$2092,review!A12,SAAOB!$F$29:$F$2092)</f>
        <v>240000</v>
      </c>
      <c r="R12" s="38">
        <f ca="1">SUMIF(SAAOB!$B$29:$G$2092,review!A12,SAAOB!$G$29:$G$2092)</f>
        <v>864445.27</v>
      </c>
    </row>
    <row r="13" spans="1:18" x14ac:dyDescent="0.25">
      <c r="A13" s="16">
        <v>10705070</v>
      </c>
      <c r="B13" s="38">
        <f ca="1">SUMIF(SAAOB!$B$29:$E$2092,review!A13,SAAOB!$C$29:$C$2092)</f>
        <v>908945</v>
      </c>
      <c r="F13" s="38">
        <f ca="1">SUMIF(SAAOB!$B$29:$E$2092,review!A13,SAAOB!$D$29:$D$2092)</f>
        <v>908945</v>
      </c>
      <c r="J13" s="38">
        <f ca="1">SUMIF(SAAOB!$B$29:$E$2092,review!A13,SAAOB!$E$29:$E$2092)</f>
        <v>908945</v>
      </c>
      <c r="N13" s="38">
        <f ca="1">SUMIF(SAAOB!$B$29:$F$2092,review!A13,SAAOB!$F$29:$F$2092)</f>
        <v>0</v>
      </c>
      <c r="R13" s="38">
        <f ca="1">SUMIF(SAAOB!$B$29:$G$2092,review!A13,SAAOB!$G$29:$G$2092)</f>
        <v>0</v>
      </c>
    </row>
    <row r="14" spans="1:18" x14ac:dyDescent="0.25">
      <c r="A14" s="16">
        <v>10705090</v>
      </c>
      <c r="B14" s="38">
        <f ca="1">SUMIF(SAAOB!$B$29:$E$2092,review!A14,SAAOB!$C$29:$C$2092)</f>
        <v>3702676.23</v>
      </c>
      <c r="F14" s="38">
        <f ca="1">SUMIF(SAAOB!$B$29:$E$2092,review!A14,SAAOB!$D$29:$D$2092)</f>
        <v>3702676.23</v>
      </c>
      <c r="J14" s="38">
        <f ca="1">SUMIF(SAAOB!$B$29:$E$2092,review!A14,SAAOB!$E$29:$E$2092)</f>
        <v>0</v>
      </c>
      <c r="N14" s="38">
        <f ca="1">SUMIF(SAAOB!$B$29:$F$2092,review!A14,SAAOB!$F$29:$F$2092)</f>
        <v>0</v>
      </c>
      <c r="R14" s="38">
        <f ca="1">SUMIF(SAAOB!$B$29:$G$2092,review!A14,SAAOB!$G$29:$G$2092)</f>
        <v>3702676.23</v>
      </c>
    </row>
    <row r="15" spans="1:18" x14ac:dyDescent="0.25">
      <c r="A15" s="16">
        <v>10705100</v>
      </c>
      <c r="B15" s="38">
        <f ca="1">SUMIF(SAAOB!$B$29:$E$2092,review!A15,SAAOB!$C$29:$C$2092)</f>
        <v>1500000</v>
      </c>
      <c r="F15" s="38">
        <f ca="1">SUMIF(SAAOB!$B$29:$E$2092,review!A15,SAAOB!$D$29:$D$2092)</f>
        <v>0</v>
      </c>
      <c r="J15" s="38">
        <f ca="1">SUMIF(SAAOB!$B$29:$E$2092,review!A15,SAAOB!$E$29:$E$2092)</f>
        <v>0</v>
      </c>
      <c r="N15" s="38">
        <f ca="1">SUMIF(SAAOB!$B$29:$F$2092,review!A15,SAAOB!$F$29:$F$2092)</f>
        <v>1500000</v>
      </c>
      <c r="R15" s="38">
        <f ca="1">SUMIF(SAAOB!$B$29:$G$2092,review!A15,SAAOB!$G$29:$G$2092)</f>
        <v>0</v>
      </c>
    </row>
    <row r="16" spans="1:18" x14ac:dyDescent="0.25">
      <c r="A16" s="16">
        <v>10705110</v>
      </c>
      <c r="B16" s="38">
        <f ca="1">SUMIF(SAAOB!$B$29:$E$2092,review!A16,SAAOB!$C$29:$C$2092)</f>
        <v>1100000</v>
      </c>
      <c r="F16" s="38">
        <f ca="1">SUMIF(SAAOB!$B$29:$E$2092,review!A16,SAAOB!$D$29:$D$2092)</f>
        <v>1100000</v>
      </c>
      <c r="J16" s="38">
        <f ca="1">SUMIF(SAAOB!$B$29:$E$2092,review!A16,SAAOB!$E$29:$E$2092)</f>
        <v>0</v>
      </c>
      <c r="N16" s="38">
        <f ca="1">SUMIF(SAAOB!$B$29:$F$2092,review!A16,SAAOB!$F$29:$F$2092)</f>
        <v>0</v>
      </c>
      <c r="R16" s="38">
        <f ca="1">SUMIF(SAAOB!$B$29:$G$2092,review!A16,SAAOB!$G$29:$G$2092)</f>
        <v>1100000</v>
      </c>
    </row>
    <row r="17" spans="1:21" x14ac:dyDescent="0.25">
      <c r="A17" s="16">
        <v>10705140</v>
      </c>
      <c r="B17" s="38">
        <f ca="1">SUMIF(SAAOB!$B$29:$E$2092,review!A17,SAAOB!$C$29:$C$2092)</f>
        <v>500000</v>
      </c>
      <c r="F17" s="38">
        <f ca="1">SUMIF(SAAOB!$B$29:$E$2092,review!A17,SAAOB!$D$29:$D$2092)</f>
        <v>500000</v>
      </c>
      <c r="J17" s="38">
        <f ca="1">SUMIF(SAAOB!$B$29:$E$2092,review!A17,SAAOB!$E$29:$E$2092)</f>
        <v>0</v>
      </c>
      <c r="N17" s="38">
        <f ca="1">SUMIF(SAAOB!$B$29:$F$2092,review!A17,SAAOB!$F$29:$F$2092)</f>
        <v>0</v>
      </c>
      <c r="R17" s="38">
        <f ca="1">SUMIF(SAAOB!$B$29:$G$2092,review!A17,SAAOB!$G$29:$G$2092)</f>
        <v>500000</v>
      </c>
    </row>
    <row r="18" spans="1:21" x14ac:dyDescent="0.25">
      <c r="A18" s="16">
        <v>10705990</v>
      </c>
      <c r="B18" s="38">
        <f ca="1">SUMIF(SAAOB!$B$29:$E$2092,review!A18,SAAOB!$C$29:$C$2092)</f>
        <v>3222699</v>
      </c>
      <c r="F18" s="38">
        <f ca="1">SUMIF(SAAOB!$B$29:$E$2092,review!A18,SAAOB!$D$29:$D$2092)</f>
        <v>3022699</v>
      </c>
      <c r="J18" s="38">
        <f ca="1">SUMIF(SAAOB!$B$29:$E$2092,review!A18,SAAOB!$E$29:$E$2092)</f>
        <v>3022699</v>
      </c>
      <c r="N18" s="38">
        <f ca="1">SUMIF(SAAOB!$B$29:$F$2092,review!A18,SAAOB!$F$29:$F$2092)</f>
        <v>200000</v>
      </c>
      <c r="R18" s="38">
        <f ca="1">SUMIF(SAAOB!$B$29:$G$2092,review!A18,SAAOB!$G$29:$G$2092)</f>
        <v>0</v>
      </c>
    </row>
    <row r="19" spans="1:21" x14ac:dyDescent="0.25">
      <c r="A19" s="16">
        <v>10706010</v>
      </c>
      <c r="B19" s="38">
        <f ca="1">SUMIF(SAAOB!$B$29:$E$2092,review!A19,SAAOB!$C$29:$C$2092)</f>
        <v>14700000</v>
      </c>
      <c r="F19" s="38">
        <f ca="1">SUMIF(SAAOB!$B$29:$E$2092,review!A19,SAAOB!$D$29:$D$2092)</f>
        <v>13200000</v>
      </c>
      <c r="J19" s="38">
        <f ca="1">SUMIF(SAAOB!$B$29:$E$2092,review!A19,SAAOB!$E$29:$E$2092)</f>
        <v>6970000</v>
      </c>
      <c r="N19" s="38">
        <f ca="1">SUMIF(SAAOB!$B$29:$F$2092,review!A19,SAAOB!$F$29:$F$2092)</f>
        <v>1500000</v>
      </c>
      <c r="R19" s="38">
        <f ca="1">SUMIF(SAAOB!$B$29:$G$2092,review!A19,SAAOB!$G$29:$G$2092)</f>
        <v>6230000</v>
      </c>
    </row>
    <row r="20" spans="1:21" x14ac:dyDescent="0.25">
      <c r="A20" s="16">
        <v>10707010</v>
      </c>
      <c r="B20" s="38">
        <f ca="1">SUMIF(SAAOB!$B$29:$E$2092,review!A20,SAAOB!$C$29:$C$2092)</f>
        <v>1817538.13</v>
      </c>
      <c r="D20" s="38">
        <v>4623120.13</v>
      </c>
      <c r="F20" s="38">
        <f ca="1">SUMIF(SAAOB!$B$29:$E$2092,review!A20,SAAOB!$D$29:$D$2092)</f>
        <v>0</v>
      </c>
      <c r="J20" s="38">
        <f ca="1">SUMIF(SAAOB!$B$29:$E$2092,review!A20,SAAOB!$E$29:$E$2092)</f>
        <v>0</v>
      </c>
      <c r="N20" s="38">
        <f ca="1">SUMIF(SAAOB!$B$29:$F$2092,review!A20,SAAOB!$F$29:$F$2092)</f>
        <v>1817538.13</v>
      </c>
      <c r="P20" s="38">
        <v>4623120.13</v>
      </c>
      <c r="R20" s="38">
        <f ca="1">SUMIF(SAAOB!$B$29:$G$2092,review!A20,SAAOB!$G$29:$G$2092)</f>
        <v>0</v>
      </c>
    </row>
    <row r="21" spans="1:21" x14ac:dyDescent="0.25">
      <c r="A21" s="16">
        <v>10799990</v>
      </c>
      <c r="B21" s="38">
        <f ca="1">SUMIF(SAAOB!$B$29:$E$2092,review!A21,SAAOB!$C$29:$C$2092)</f>
        <v>2500000</v>
      </c>
      <c r="C21" s="38">
        <f ca="1">SUM(B1:B21)</f>
        <v>264997755.13999999</v>
      </c>
      <c r="D21" s="38">
        <v>260374635.00999999</v>
      </c>
      <c r="E21" s="38">
        <f ca="1">+D21-C21</f>
        <v>-4623120.1299999952</v>
      </c>
      <c r="F21" s="38">
        <f ca="1">SUMIF(SAAOB!$B$29:$E$2092,review!A21,SAAOB!$D$29:$D$2092)</f>
        <v>2500000</v>
      </c>
      <c r="G21" s="38">
        <f ca="1">SUM(F1:F21)</f>
        <v>257474635.00999999</v>
      </c>
      <c r="H21" s="38">
        <v>257474635.00999999</v>
      </c>
      <c r="I21" s="38">
        <f ca="1">+H21-G21</f>
        <v>0</v>
      </c>
      <c r="J21" s="38">
        <f ca="1">SUMIF(SAAOB!$B$29:$E$2092,review!A21,SAAOB!$E$29:$E$2092)</f>
        <v>2076160</v>
      </c>
      <c r="K21" s="38">
        <f ca="1">SUM(J1:J21)</f>
        <v>171166150.37</v>
      </c>
      <c r="L21" s="38">
        <v>171166150.37</v>
      </c>
      <c r="M21" s="38">
        <f ca="1">+L21-K21</f>
        <v>0</v>
      </c>
      <c r="N21" s="38">
        <f ca="1">SUMIF(SAAOB!$B$29:$F$2092,review!A21,SAAOB!$F$29:$F$2092)</f>
        <v>0</v>
      </c>
      <c r="O21" s="38">
        <f ca="1">SUM(N1:N21)</f>
        <v>7523120.1299999999</v>
      </c>
      <c r="P21" s="38">
        <v>2900000</v>
      </c>
      <c r="Q21" s="38">
        <f ca="1">+P21-O21</f>
        <v>-4623120.13</v>
      </c>
      <c r="R21" s="38">
        <f ca="1">SUMIF(SAAOB!$B$29:$G$2092,review!A21,SAAOB!$G$29:$G$2092)</f>
        <v>423840</v>
      </c>
      <c r="S21" s="38">
        <f ca="1">SUM(R1:R21)</f>
        <v>86308484.640000001</v>
      </c>
      <c r="T21" s="38">
        <v>86308484.640000001</v>
      </c>
      <c r="U21" s="38">
        <f ca="1">+T21-S21</f>
        <v>0</v>
      </c>
    </row>
    <row r="22" spans="1:21" x14ac:dyDescent="0.25">
      <c r="A22" s="16">
        <v>20102040</v>
      </c>
      <c r="B22" s="38">
        <f ca="1">SUMIF(SAAOB!$B$29:$E$2092,review!A22,SAAOB!$C$29:$C$2092)</f>
        <v>125205123.75</v>
      </c>
      <c r="D22" s="38">
        <f ca="1">+C21-D20</f>
        <v>260374635.00999999</v>
      </c>
      <c r="F22" s="38">
        <f ca="1">SUMIF(SAAOB!$B$29:$E$2092,review!A22,SAAOB!$D$29:$D$2092)</f>
        <v>125205123.75</v>
      </c>
      <c r="J22" s="38">
        <f ca="1">SUMIF(SAAOB!$B$29:$E$2092,review!A22,SAAOB!$E$29:$E$2092)</f>
        <v>125205122.94</v>
      </c>
      <c r="N22" s="38">
        <f ca="1">SUMIF(SAAOB!$B$29:$F$2092,review!A22,SAAOB!$F$29:$F$2092)</f>
        <v>0</v>
      </c>
      <c r="P22" s="38">
        <f ca="1">+O21-P20</f>
        <v>2900000</v>
      </c>
      <c r="R22" s="38">
        <f ca="1">SUMIF(SAAOB!$B$29:$G$2092,review!A22,SAAOB!$G$29:$G$2092)</f>
        <v>0.81000000238418579</v>
      </c>
    </row>
    <row r="23" spans="1:21" x14ac:dyDescent="0.25">
      <c r="A23" s="16">
        <v>50101010</v>
      </c>
      <c r="B23" s="38">
        <f ca="1">SUMIF(SAAOB!$B$29:$E$2092,review!A23,SAAOB!$C$29:$C$2092)</f>
        <v>184592671.07999998</v>
      </c>
      <c r="F23" s="38">
        <f ca="1">SUMIF(SAAOB!$B$29:$E$2092,review!A23,SAAOB!$D$29:$D$2092)</f>
        <v>184592671.07999998</v>
      </c>
      <c r="J23" s="38">
        <f ca="1">SUMIF(SAAOB!$B$29:$E$2092,review!A23,SAAOB!$E$29:$E$2092)</f>
        <v>184537208.66999999</v>
      </c>
      <c r="N23" s="38">
        <f ca="1">SUMIF(SAAOB!$B$29:$F$2092,review!A23,SAAOB!$F$29:$F$2092)</f>
        <v>0</v>
      </c>
      <c r="R23" s="38">
        <f ca="1">SUMIF(SAAOB!$B$29:$G$2092,review!A23,SAAOB!$G$29:$G$2092)</f>
        <v>55462.410000000149</v>
      </c>
    </row>
    <row r="24" spans="1:21" x14ac:dyDescent="0.25">
      <c r="A24" s="16">
        <v>50101020</v>
      </c>
      <c r="B24" s="38">
        <f ca="1">SUMIF(SAAOB!$B$29:$E$2092,review!A24,SAAOB!$C$29:$C$2092)</f>
        <v>301876631.54999995</v>
      </c>
      <c r="F24" s="38">
        <f ca="1">SUMIF(SAAOB!$B$29:$E$2092,review!A24,SAAOB!$D$29:$D$2092)</f>
        <v>301876631.54999995</v>
      </c>
      <c r="J24" s="38">
        <f ca="1">SUMIF(SAAOB!$B$29:$E$2092,review!A24,SAAOB!$E$29:$E$2092)</f>
        <v>301876631.54999995</v>
      </c>
      <c r="N24" s="38">
        <f ca="1">SUMIF(SAAOB!$B$29:$F$2092,review!A24,SAAOB!$F$29:$F$2092)</f>
        <v>0</v>
      </c>
      <c r="R24" s="38">
        <f ca="1">SUMIF(SAAOB!$B$29:$G$2092,review!A24,SAAOB!$G$29:$G$2092)</f>
        <v>0</v>
      </c>
    </row>
    <row r="25" spans="1:21" x14ac:dyDescent="0.25">
      <c r="A25" s="16">
        <v>50102010</v>
      </c>
      <c r="B25" s="38">
        <f ca="1">SUMIF(SAAOB!$B$29:$E$2092,review!A25,SAAOB!$C$29:$C$2092)</f>
        <v>10425952.369999997</v>
      </c>
      <c r="F25" s="38">
        <f ca="1">SUMIF(SAAOB!$B$29:$E$2092,review!A25,SAAOB!$D$29:$D$2092)</f>
        <v>10425952.369999997</v>
      </c>
      <c r="J25" s="38">
        <f ca="1">SUMIF(SAAOB!$B$29:$E$2092,review!A25,SAAOB!$E$29:$E$2092)</f>
        <v>10423952.369999997</v>
      </c>
      <c r="N25" s="38">
        <f ca="1">SUMIF(SAAOB!$B$29:$F$2092,review!A25,SAAOB!$F$29:$F$2092)</f>
        <v>0</v>
      </c>
      <c r="R25" s="38">
        <f ca="1">SUMIF(SAAOB!$B$29:$G$2092,review!A25,SAAOB!$G$29:$G$2092)</f>
        <v>2000</v>
      </c>
    </row>
    <row r="26" spans="1:21" x14ac:dyDescent="0.25">
      <c r="A26" s="16">
        <v>50102020</v>
      </c>
      <c r="B26" s="38">
        <f ca="1">SUMIF(SAAOB!$B$29:$E$2092,review!A26,SAAOB!$C$29:$C$2092)</f>
        <v>4092000</v>
      </c>
      <c r="F26" s="38">
        <f ca="1">SUMIF(SAAOB!$B$29:$E$2092,review!A26,SAAOB!$D$29:$D$2092)</f>
        <v>4092000</v>
      </c>
      <c r="J26" s="38">
        <f ca="1">SUMIF(SAAOB!$B$29:$E$2092,review!A26,SAAOB!$E$29:$E$2092)</f>
        <v>4092000</v>
      </c>
      <c r="N26" s="38">
        <f ca="1">SUMIF(SAAOB!$B$29:$F$2092,review!A26,SAAOB!$F$29:$F$2092)</f>
        <v>0</v>
      </c>
      <c r="R26" s="38">
        <f ca="1">SUMIF(SAAOB!$B$29:$G$2092,review!A26,SAAOB!$G$29:$G$2092)</f>
        <v>0</v>
      </c>
    </row>
    <row r="27" spans="1:21" x14ac:dyDescent="0.25">
      <c r="A27" s="16">
        <v>50102030</v>
      </c>
      <c r="B27" s="38">
        <f ca="1">SUMIF(SAAOB!$B$29:$E$2092,review!A27,SAAOB!$C$29:$C$2092)</f>
        <v>839625</v>
      </c>
      <c r="F27" s="38">
        <f ca="1">SUMIF(SAAOB!$B$29:$E$2092,review!A27,SAAOB!$D$29:$D$2092)</f>
        <v>839625</v>
      </c>
      <c r="J27" s="38">
        <f ca="1">SUMIF(SAAOB!$B$29:$E$2092,review!A27,SAAOB!$E$29:$E$2092)</f>
        <v>839625</v>
      </c>
      <c r="N27" s="38">
        <f ca="1">SUMIF(SAAOB!$B$29:$F$2092,review!A27,SAAOB!$F$29:$F$2092)</f>
        <v>0</v>
      </c>
      <c r="R27" s="38">
        <f ca="1">SUMIF(SAAOB!$B$29:$G$2092,review!A27,SAAOB!$G$29:$G$2092)</f>
        <v>0</v>
      </c>
    </row>
    <row r="28" spans="1:21" x14ac:dyDescent="0.25">
      <c r="A28" s="16">
        <v>50102040</v>
      </c>
      <c r="B28" s="38">
        <f ca="1">SUMIF(SAAOB!$B$29:$E$2092,review!A28,SAAOB!$C$29:$C$2092)</f>
        <v>2634000</v>
      </c>
      <c r="F28" s="38">
        <f ca="1">SUMIF(SAAOB!$B$29:$E$2092,review!A28,SAAOB!$D$29:$D$2092)</f>
        <v>2634000</v>
      </c>
      <c r="J28" s="38">
        <f ca="1">SUMIF(SAAOB!$B$29:$E$2092,review!A28,SAAOB!$E$29:$E$2092)</f>
        <v>2634000</v>
      </c>
      <c r="N28" s="38">
        <f ca="1">SUMIF(SAAOB!$B$29:$F$2092,review!A28,SAAOB!$F$29:$F$2092)</f>
        <v>0</v>
      </c>
      <c r="R28" s="38">
        <f ca="1">SUMIF(SAAOB!$B$29:$G$2092,review!A28,SAAOB!$G$29:$G$2092)</f>
        <v>0</v>
      </c>
    </row>
    <row r="29" spans="1:21" x14ac:dyDescent="0.25">
      <c r="A29" s="16">
        <v>50102050</v>
      </c>
      <c r="B29" s="38">
        <f ca="1">SUMIF(SAAOB!$B$29:$E$2092,review!A29,SAAOB!$C$29:$C$2092)</f>
        <v>1124600</v>
      </c>
      <c r="F29" s="38">
        <f ca="1">SUMIF(SAAOB!$B$29:$E$2092,review!A29,SAAOB!$D$29:$D$2092)</f>
        <v>1124600</v>
      </c>
      <c r="J29" s="38">
        <f ca="1">SUMIF(SAAOB!$B$29:$E$2092,review!A29,SAAOB!$E$29:$E$2092)</f>
        <v>1073850</v>
      </c>
      <c r="N29" s="38">
        <f ca="1">SUMIF(SAAOB!$B$29:$F$2092,review!A29,SAAOB!$F$29:$F$2092)</f>
        <v>0</v>
      </c>
      <c r="R29" s="38">
        <f ca="1">SUMIF(SAAOB!$B$29:$G$2092,review!A29,SAAOB!$G$29:$G$2092)</f>
        <v>50750</v>
      </c>
    </row>
    <row r="30" spans="1:21" x14ac:dyDescent="0.25">
      <c r="A30" s="16">
        <v>50102060</v>
      </c>
      <c r="B30" s="38">
        <f ca="1">SUMIF(SAAOB!$B$29:$E$2092,review!A30,SAAOB!$C$29:$C$2092)</f>
        <v>150351.39000000001</v>
      </c>
      <c r="F30" s="38">
        <f ca="1">SUMIF(SAAOB!$B$29:$E$2092,review!A30,SAAOB!$D$29:$D$2092)</f>
        <v>150351.39000000001</v>
      </c>
      <c r="J30" s="38">
        <f ca="1">SUMIF(SAAOB!$B$29:$E$2092,review!A30,SAAOB!$E$29:$E$2092)</f>
        <v>143703.78</v>
      </c>
      <c r="N30" s="38">
        <f ca="1">SUMIF(SAAOB!$B$29:$F$2092,review!A30,SAAOB!$F$29:$F$2092)</f>
        <v>0</v>
      </c>
      <c r="R30" s="38">
        <f ca="1">SUMIF(SAAOB!$B$29:$G$2092,review!A30,SAAOB!$G$29:$G$2092)</f>
        <v>6647.609999999996</v>
      </c>
    </row>
    <row r="31" spans="1:21" x14ac:dyDescent="0.25">
      <c r="A31" s="16">
        <v>50102070</v>
      </c>
      <c r="B31" s="38">
        <f ca="1">SUMIF(SAAOB!$B$29:$E$2092,review!A31,SAAOB!$C$29:$C$2092)</f>
        <v>28800</v>
      </c>
      <c r="F31" s="38">
        <f ca="1">SUMIF(SAAOB!$B$29:$E$2092,review!A31,SAAOB!$D$29:$D$2092)</f>
        <v>28800</v>
      </c>
      <c r="J31" s="38">
        <f ca="1">SUMIF(SAAOB!$B$29:$E$2092,review!A31,SAAOB!$E$29:$E$2092)</f>
        <v>28800</v>
      </c>
      <c r="N31" s="38">
        <f ca="1">SUMIF(SAAOB!$B$29:$F$2092,review!A31,SAAOB!$F$29:$F$2092)</f>
        <v>0</v>
      </c>
      <c r="R31" s="38">
        <f ca="1">SUMIF(SAAOB!$B$29:$G$2092,review!A31,SAAOB!$G$29:$G$2092)</f>
        <v>0</v>
      </c>
    </row>
    <row r="32" spans="1:21" x14ac:dyDescent="0.25">
      <c r="A32" s="16">
        <v>50102110</v>
      </c>
      <c r="B32" s="38">
        <f ca="1">SUMIF(SAAOB!$B$29:$E$2092,review!A32,SAAOB!$C$29:$C$2092)</f>
        <v>8268297.04</v>
      </c>
      <c r="F32" s="38">
        <f ca="1">SUMIF(SAAOB!$B$29:$E$2092,review!A32,SAAOB!$D$29:$D$2092)</f>
        <v>8268297.04</v>
      </c>
      <c r="J32" s="38">
        <f ca="1">SUMIF(SAAOB!$B$29:$E$2092,review!A32,SAAOB!$E$29:$E$2092)</f>
        <v>8193058.29</v>
      </c>
      <c r="N32" s="38">
        <f ca="1">SUMIF(SAAOB!$B$29:$F$2092,review!A32,SAAOB!$F$29:$F$2092)</f>
        <v>0</v>
      </c>
      <c r="R32" s="38">
        <f ca="1">SUMIF(SAAOB!$B$29:$G$2092,review!A32,SAAOB!$G$29:$G$2092)</f>
        <v>75238.749999999942</v>
      </c>
    </row>
    <row r="33" spans="1:21" x14ac:dyDescent="0.25">
      <c r="A33" s="16">
        <v>50102120</v>
      </c>
      <c r="B33" s="38">
        <f ca="1">SUMIF(SAAOB!$B$29:$E$2092,review!A33,SAAOB!$C$29:$C$2092)</f>
        <v>430000</v>
      </c>
      <c r="F33" s="38">
        <f ca="1">SUMIF(SAAOB!$B$29:$E$2092,review!A33,SAAOB!$D$29:$D$2092)</f>
        <v>430000</v>
      </c>
      <c r="J33" s="38">
        <f ca="1">SUMIF(SAAOB!$B$29:$E$2092,review!A33,SAAOB!$E$29:$E$2092)</f>
        <v>425000</v>
      </c>
      <c r="N33" s="38">
        <f ca="1">SUMIF(SAAOB!$B$29:$F$2092,review!A33,SAAOB!$F$29:$F$2092)</f>
        <v>0</v>
      </c>
      <c r="R33" s="38">
        <f ca="1">SUMIF(SAAOB!$B$29:$G$2092,review!A33,SAAOB!$G$29:$G$2092)</f>
        <v>5000</v>
      </c>
    </row>
    <row r="34" spans="1:21" x14ac:dyDescent="0.25">
      <c r="A34" s="16">
        <v>50102130</v>
      </c>
      <c r="B34" s="38">
        <f ca="1">SUMIF(SAAOB!$B$29:$E$2092,review!A34,SAAOB!$C$29:$C$2092)</f>
        <v>1845947.4</v>
      </c>
      <c r="F34" s="38">
        <f ca="1">SUMIF(SAAOB!$B$29:$E$2092,review!A34,SAAOB!$D$29:$D$2092)</f>
        <v>1845947.4</v>
      </c>
      <c r="J34" s="38">
        <f ca="1">SUMIF(SAAOB!$B$29:$E$2092,review!A34,SAAOB!$E$29:$E$2092)</f>
        <v>1845841.0299999998</v>
      </c>
      <c r="N34" s="38">
        <f ca="1">SUMIF(SAAOB!$B$29:$F$2092,review!A34,SAAOB!$F$29:$F$2092)</f>
        <v>0</v>
      </c>
      <c r="R34" s="38">
        <f ca="1">SUMIF(SAAOB!$B$29:$G$2092,review!A34,SAAOB!$G$29:$G$2092)</f>
        <v>106.37000000000262</v>
      </c>
    </row>
    <row r="35" spans="1:21" x14ac:dyDescent="0.25">
      <c r="A35" s="16">
        <v>50102140</v>
      </c>
      <c r="B35" s="38">
        <f ca="1">SUMIF(SAAOB!$B$29:$E$2092,review!A35,SAAOB!$C$29:$C$2092)</f>
        <v>31526514.73</v>
      </c>
      <c r="F35" s="38">
        <f ca="1">SUMIF(SAAOB!$B$29:$E$2092,review!A35,SAAOB!$D$29:$D$2092)</f>
        <v>31526514.73</v>
      </c>
      <c r="J35" s="38">
        <f ca="1">SUMIF(SAAOB!$B$29:$E$2092,review!A35,SAAOB!$E$29:$E$2092)</f>
        <v>31504871.18</v>
      </c>
      <c r="N35" s="38">
        <f ca="1">SUMIF(SAAOB!$B$29:$F$2092,review!A35,SAAOB!$F$29:$F$2092)</f>
        <v>0</v>
      </c>
      <c r="R35" s="38">
        <f ca="1">SUMIF(SAAOB!$B$29:$G$2092,review!A35,SAAOB!$G$29:$G$2092)</f>
        <v>21643.550000000047</v>
      </c>
    </row>
    <row r="36" spans="1:21" x14ac:dyDescent="0.25">
      <c r="A36" s="16">
        <v>50102150</v>
      </c>
      <c r="B36" s="38">
        <f ca="1">SUMIF(SAAOB!$B$29:$E$2092,review!A36,SAAOB!$C$29:$C$2092)</f>
        <v>2213875</v>
      </c>
      <c r="F36" s="38">
        <f ca="1">SUMIF(SAAOB!$B$29:$E$2092,review!A36,SAAOB!$D$29:$D$2092)</f>
        <v>2213875</v>
      </c>
      <c r="J36" s="38">
        <f ca="1">SUMIF(SAAOB!$B$29:$E$2092,review!A36,SAAOB!$E$29:$E$2092)</f>
        <v>2213625</v>
      </c>
      <c r="N36" s="38">
        <f ca="1">SUMIF(SAAOB!$B$29:$F$2092,review!A36,SAAOB!$F$29:$F$2092)</f>
        <v>0</v>
      </c>
      <c r="R36" s="38">
        <f ca="1">SUMIF(SAAOB!$B$29:$G$2092,review!A36,SAAOB!$G$29:$G$2092)</f>
        <v>250</v>
      </c>
    </row>
    <row r="37" spans="1:21" x14ac:dyDescent="0.25">
      <c r="A37" s="16">
        <v>50103010</v>
      </c>
      <c r="B37" s="38">
        <f ca="1">SUMIF(SAAOB!$B$29:$E$2092,review!A37,SAAOB!$C$29:$C$2092)</f>
        <v>21814014.340000004</v>
      </c>
      <c r="F37" s="38">
        <f ca="1">SUMIF(SAAOB!$B$29:$E$2092,review!A37,SAAOB!$D$29:$D$2092)</f>
        <v>21814014.340000004</v>
      </c>
      <c r="J37" s="38">
        <f ca="1">SUMIF(SAAOB!$B$29:$E$2092,review!A37,SAAOB!$E$29:$E$2092)</f>
        <v>21802303.380000006</v>
      </c>
      <c r="N37" s="38">
        <f ca="1">SUMIF(SAAOB!$B$29:$F$2092,review!A37,SAAOB!$F$29:$F$2092)</f>
        <v>0</v>
      </c>
      <c r="R37" s="38">
        <f ca="1">SUMIF(SAAOB!$B$29:$G$2092,review!A37,SAAOB!$G$29:$G$2092)</f>
        <v>11710.959999999963</v>
      </c>
    </row>
    <row r="38" spans="1:21" x14ac:dyDescent="0.25">
      <c r="A38" s="16">
        <v>50103020</v>
      </c>
      <c r="B38" s="38">
        <f ca="1">SUMIF(SAAOB!$B$29:$E$2092,review!A38,SAAOB!$C$29:$C$2092)</f>
        <v>520094.45999999996</v>
      </c>
      <c r="F38" s="38">
        <f ca="1">SUMIF(SAAOB!$B$29:$E$2092,review!A38,SAAOB!$D$29:$D$2092)</f>
        <v>520094.45999999996</v>
      </c>
      <c r="J38" s="38">
        <f ca="1">SUMIF(SAAOB!$B$29:$E$2092,review!A38,SAAOB!$E$29:$E$2092)</f>
        <v>519294.45999999996</v>
      </c>
      <c r="N38" s="38">
        <f ca="1">SUMIF(SAAOB!$B$29:$F$2092,review!A38,SAAOB!$F$29:$F$2092)</f>
        <v>0</v>
      </c>
      <c r="R38" s="38">
        <f ca="1">SUMIF(SAAOB!$B$29:$G$2092,review!A38,SAAOB!$G$29:$G$2092)</f>
        <v>800</v>
      </c>
    </row>
    <row r="39" spans="1:21" x14ac:dyDescent="0.25">
      <c r="A39" s="16">
        <v>50103030</v>
      </c>
      <c r="B39" s="38">
        <f ca="1">SUMIF(SAAOB!$B$29:$E$2092,review!A39,SAAOB!$C$29:$C$2092)</f>
        <v>1867218.8500000003</v>
      </c>
      <c r="F39" s="38">
        <f ca="1">SUMIF(SAAOB!$B$29:$E$2092,review!A39,SAAOB!$D$29:$D$2092)</f>
        <v>1867218.8500000003</v>
      </c>
      <c r="J39" s="38">
        <f ca="1">SUMIF(SAAOB!$B$29:$E$2092,review!A39,SAAOB!$E$29:$E$2092)</f>
        <v>1867000.0500000003</v>
      </c>
      <c r="N39" s="38">
        <f ca="1">SUMIF(SAAOB!$B$29:$F$2092,review!A39,SAAOB!$F$29:$F$2092)</f>
        <v>0</v>
      </c>
      <c r="R39" s="38">
        <f ca="1">SUMIF(SAAOB!$B$29:$G$2092,review!A39,SAAOB!$G$29:$G$2092)</f>
        <v>218.80000000000291</v>
      </c>
    </row>
    <row r="40" spans="1:21" x14ac:dyDescent="0.25">
      <c r="A40" s="16">
        <v>50103040</v>
      </c>
      <c r="B40" s="38">
        <f ca="1">SUMIF(SAAOB!$B$29:$E$2092,review!A40,SAAOB!$C$29:$C$2092)</f>
        <v>519682.9</v>
      </c>
      <c r="F40" s="38">
        <f ca="1">SUMIF(SAAOB!$B$29:$E$2092,review!A40,SAAOB!$D$29:$D$2092)</f>
        <v>519682.9</v>
      </c>
      <c r="J40" s="38">
        <f ca="1">SUMIF(SAAOB!$B$29:$E$2092,review!A40,SAAOB!$E$29:$E$2092)</f>
        <v>519282.9</v>
      </c>
      <c r="N40" s="38">
        <f ca="1">SUMIF(SAAOB!$B$29:$F$2092,review!A40,SAAOB!$F$29:$F$2092)</f>
        <v>0</v>
      </c>
      <c r="R40" s="38">
        <f ca="1">SUMIF(SAAOB!$B$29:$G$2092,review!A40,SAAOB!$G$29:$G$2092)</f>
        <v>400</v>
      </c>
    </row>
    <row r="41" spans="1:21" x14ac:dyDescent="0.25">
      <c r="A41" s="16">
        <v>50104030</v>
      </c>
      <c r="B41" s="38">
        <f ca="1">SUMIF(SAAOB!$B$29:$E$2092,review!A41,SAAOB!$C$29:$C$2092)</f>
        <v>72130.179999999993</v>
      </c>
      <c r="F41" s="38">
        <f ca="1">SUMIF(SAAOB!$B$29:$E$2092,review!A41,SAAOB!$D$29:$D$2092)</f>
        <v>72130.179999999993</v>
      </c>
      <c r="J41" s="38">
        <f ca="1">SUMIF(SAAOB!$B$29:$E$2092,review!A41,SAAOB!$E$29:$E$2092)</f>
        <v>72130.179999999993</v>
      </c>
      <c r="N41" s="38">
        <f ca="1">SUMIF(SAAOB!$B$29:$F$2092,review!A41,SAAOB!$F$29:$F$2092)</f>
        <v>0</v>
      </c>
      <c r="R41" s="38">
        <f ca="1">SUMIF(SAAOB!$B$29:$G$2092,review!A41,SAAOB!$G$29:$G$2092)</f>
        <v>0</v>
      </c>
    </row>
    <row r="42" spans="1:21" x14ac:dyDescent="0.25">
      <c r="A42" s="16">
        <v>50104990</v>
      </c>
      <c r="B42" s="38">
        <f ca="1">SUMIF(SAAOB!$B$29:$E$2092,review!A42,SAAOB!$C$29:$C$2092)</f>
        <v>76392572.969999999</v>
      </c>
      <c r="C42" s="38">
        <f ca="1">SUM(B23:B42)</f>
        <v>651234979.25999999</v>
      </c>
      <c r="D42" s="38">
        <v>651234979.25999999</v>
      </c>
      <c r="E42" s="38">
        <f ca="1">+D42-C42</f>
        <v>0</v>
      </c>
      <c r="F42" s="38">
        <f ca="1">SUMIF(SAAOB!$B$29:$E$2092,review!A42,SAAOB!$D$29:$D$2092)</f>
        <v>76392572.969999999</v>
      </c>
      <c r="G42" s="38">
        <f ca="1">SUM(F23:F42)</f>
        <v>651234979.25999999</v>
      </c>
      <c r="H42" s="38">
        <v>651234979.25999999</v>
      </c>
      <c r="I42" s="38">
        <f ca="1">+H42-G42</f>
        <v>0</v>
      </c>
      <c r="J42" s="38">
        <f ca="1">SUMIF(SAAOB!$B$29:$E$2092,review!A42,SAAOB!$E$29:$E$2092)</f>
        <v>76168760.719999999</v>
      </c>
      <c r="K42" s="38">
        <f ca="1">SUM(J23:J42)</f>
        <v>650780938.55999982</v>
      </c>
      <c r="L42" s="38">
        <v>650780938.55999994</v>
      </c>
      <c r="M42" s="38">
        <f ca="1">+L42-K42</f>
        <v>0</v>
      </c>
      <c r="N42" s="38">
        <f ca="1">SUMIF(SAAOB!$B$29:$F$2092,review!A42,SAAOB!$F$29:$F$2092)</f>
        <v>0</v>
      </c>
      <c r="O42" s="38">
        <f ca="1">SUM(N23:N42)</f>
        <v>0</v>
      </c>
      <c r="Q42" s="38">
        <f ca="1">+P42-O42</f>
        <v>0</v>
      </c>
      <c r="R42" s="38">
        <f ca="1">SUMIF(SAAOB!$B$29:$G$2092,review!A42,SAAOB!$G$29:$G$2092)</f>
        <v>223812.25</v>
      </c>
      <c r="S42" s="38">
        <f ca="1">SUM(R23:R42)</f>
        <v>454040.70000000007</v>
      </c>
      <c r="T42" s="38">
        <v>454040.70000004768</v>
      </c>
      <c r="U42" s="38">
        <f ca="1">+T42-S42</f>
        <v>4.7613866627216339E-8</v>
      </c>
    </row>
    <row r="43" spans="1:21" x14ac:dyDescent="0.25">
      <c r="A43" s="16">
        <v>50201010</v>
      </c>
      <c r="B43" s="38">
        <f ca="1">SUMIF(SAAOB!$B$29:$E$2092,review!A43,SAAOB!$C$29:$C$2092)</f>
        <v>10107770.220000001</v>
      </c>
      <c r="F43" s="38">
        <f ca="1">SUMIF(SAAOB!$B$29:$E$2092,review!A43,SAAOB!$D$29:$D$2092)</f>
        <v>10092770.220000001</v>
      </c>
      <c r="J43" s="38">
        <f ca="1">SUMIF(SAAOB!$B$29:$E$2092,review!A43,SAAOB!$E$29:$E$2092)</f>
        <v>10052202.560000001</v>
      </c>
      <c r="N43" s="38">
        <f ca="1">SUMIF(SAAOB!$B$29:$F$2092,review!A43,SAAOB!$F$29:$F$2092)</f>
        <v>15000</v>
      </c>
      <c r="R43" s="38">
        <f ca="1">SUMIF(SAAOB!$B$29:$G$2092,review!A43,SAAOB!$G$29:$G$2092)</f>
        <v>40567.659999999996</v>
      </c>
    </row>
    <row r="44" spans="1:21" x14ac:dyDescent="0.25">
      <c r="A44" s="16">
        <v>50202010</v>
      </c>
      <c r="B44" s="38">
        <f ca="1">SUMIF(SAAOB!$B$29:$E$2092,review!A44,SAAOB!$C$29:$C$2092)</f>
        <v>18258646.399999999</v>
      </c>
      <c r="F44" s="38">
        <f ca="1">SUMIF(SAAOB!$B$29:$E$2092,review!A44,SAAOB!$D$29:$D$2092)</f>
        <v>18258646.399999999</v>
      </c>
      <c r="J44" s="38">
        <f ca="1">SUMIF(SAAOB!$B$29:$E$2092,review!A44,SAAOB!$E$29:$E$2092)</f>
        <v>18159584.48</v>
      </c>
      <c r="N44" s="38">
        <f ca="1">SUMIF(SAAOB!$B$29:$F$2092,review!A44,SAAOB!$F$29:$F$2092)</f>
        <v>0</v>
      </c>
      <c r="R44" s="38">
        <f ca="1">SUMIF(SAAOB!$B$29:$G$2092,review!A44,SAAOB!$G$29:$G$2092)</f>
        <v>99061.92</v>
      </c>
    </row>
    <row r="45" spans="1:21" x14ac:dyDescent="0.25">
      <c r="A45" s="16">
        <v>50203010</v>
      </c>
      <c r="B45" s="38">
        <f ca="1">SUMIF(SAAOB!$B$29:$E$2092,review!A45,SAAOB!$C$29:$C$2092)</f>
        <v>12647070.559999999</v>
      </c>
      <c r="F45" s="38">
        <f ca="1">SUMIF(SAAOB!$B$29:$E$2092,review!A45,SAAOB!$D$29:$D$2092)</f>
        <v>12647070.559999999</v>
      </c>
      <c r="J45" s="38">
        <f ca="1">SUMIF(SAAOB!$B$29:$E$2092,review!A45,SAAOB!$E$29:$E$2092)</f>
        <v>12642070.559999999</v>
      </c>
      <c r="N45" s="38">
        <f ca="1">SUMIF(SAAOB!$B$29:$F$2092,review!A45,SAAOB!$F$29:$F$2092)</f>
        <v>0</v>
      </c>
      <c r="R45" s="38">
        <f ca="1">SUMIF(SAAOB!$B$29:$G$2092,review!A45,SAAOB!$G$29:$G$2092)</f>
        <v>5000</v>
      </c>
    </row>
    <row r="46" spans="1:21" x14ac:dyDescent="0.25">
      <c r="A46" s="16">
        <v>50203020</v>
      </c>
      <c r="B46" s="38">
        <f ca="1">SUMIF(SAAOB!$B$29:$E$2092,review!A46,SAAOB!$C$29:$C$2092)</f>
        <v>553975</v>
      </c>
      <c r="F46" s="38">
        <f ca="1">SUMIF(SAAOB!$B$29:$E$2092,review!A46,SAAOB!$D$29:$D$2092)</f>
        <v>403975</v>
      </c>
      <c r="J46" s="38">
        <f ca="1">SUMIF(SAAOB!$B$29:$E$2092,review!A46,SAAOB!$E$29:$E$2092)</f>
        <v>403975</v>
      </c>
      <c r="N46" s="38">
        <f ca="1">SUMIF(SAAOB!$B$29:$F$2092,review!A46,SAAOB!$F$29:$F$2092)</f>
        <v>150000</v>
      </c>
      <c r="R46" s="38">
        <f ca="1">SUMIF(SAAOB!$B$29:$G$2092,review!A46,SAAOB!$G$29:$G$2092)</f>
        <v>0</v>
      </c>
    </row>
    <row r="47" spans="1:21" x14ac:dyDescent="0.25">
      <c r="A47" s="16">
        <v>50203040</v>
      </c>
      <c r="B47" s="38">
        <f ca="1">SUMIF(SAAOB!$B$29:$E$2092,review!A47,SAAOB!$C$29:$C$2092)</f>
        <v>3331081</v>
      </c>
      <c r="F47" s="38">
        <f ca="1">SUMIF(SAAOB!$B$29:$E$2092,review!A47,SAAOB!$D$29:$D$2092)</f>
        <v>3331081</v>
      </c>
      <c r="J47" s="38">
        <f ca="1">SUMIF(SAAOB!$B$29:$E$2092,review!A47,SAAOB!$E$29:$E$2092)</f>
        <v>3331081</v>
      </c>
      <c r="N47" s="38">
        <f ca="1">SUMIF(SAAOB!$B$29:$F$2092,review!A47,SAAOB!$F$29:$F$2092)</f>
        <v>0</v>
      </c>
      <c r="R47" s="38">
        <f ca="1">SUMIF(SAAOB!$B$29:$G$2092,review!A47,SAAOB!$G$29:$G$2092)</f>
        <v>0</v>
      </c>
    </row>
    <row r="48" spans="1:21" x14ac:dyDescent="0.25">
      <c r="A48" s="16">
        <v>50203050</v>
      </c>
      <c r="B48" s="38">
        <f ca="1">SUMIF(SAAOB!$B$29:$E$2092,review!A48,SAAOB!$C$29:$C$2092)</f>
        <v>13141744.199999999</v>
      </c>
      <c r="F48" s="38">
        <f ca="1">SUMIF(SAAOB!$B$29:$E$2092,review!A48,SAAOB!$D$29:$D$2092)</f>
        <v>11941744.199999999</v>
      </c>
      <c r="J48" s="38">
        <f ca="1">SUMIF(SAAOB!$B$29:$E$2092,review!A48,SAAOB!$E$29:$E$2092)</f>
        <v>11941744.199999999</v>
      </c>
      <c r="N48" s="38">
        <f ca="1">SUMIF(SAAOB!$B$29:$F$2092,review!A48,SAAOB!$F$29:$F$2092)</f>
        <v>1200000</v>
      </c>
      <c r="R48" s="38">
        <f ca="1">SUMIF(SAAOB!$B$29:$G$2092,review!A48,SAAOB!$G$29:$G$2092)</f>
        <v>0</v>
      </c>
    </row>
    <row r="49" spans="1:18" x14ac:dyDescent="0.25">
      <c r="A49" s="16">
        <v>50203070</v>
      </c>
      <c r="B49" s="38">
        <f ca="1">SUMIF(SAAOB!$B$29:$E$2092,review!A49,SAAOB!$C$29:$C$2092)</f>
        <v>30745778.799999997</v>
      </c>
      <c r="F49" s="38">
        <f ca="1">SUMIF(SAAOB!$B$29:$E$2092,review!A49,SAAOB!$D$29:$D$2092)</f>
        <v>24945778.799999997</v>
      </c>
      <c r="J49" s="38">
        <f ca="1">SUMIF(SAAOB!$B$29:$E$2092,review!A49,SAAOB!$E$29:$E$2092)</f>
        <v>24938541.799999997</v>
      </c>
      <c r="N49" s="38">
        <f ca="1">SUMIF(SAAOB!$B$29:$F$2092,review!A49,SAAOB!$F$29:$F$2092)</f>
        <v>5800000</v>
      </c>
      <c r="R49" s="38">
        <f ca="1">SUMIF(SAAOB!$B$29:$G$2092,review!A49,SAAOB!$G$29:$G$2092)</f>
        <v>7237</v>
      </c>
    </row>
    <row r="50" spans="1:18" x14ac:dyDescent="0.25">
      <c r="A50" s="16">
        <v>50203080</v>
      </c>
      <c r="B50" s="38">
        <f ca="1">SUMIF(SAAOB!$B$29:$E$2092,review!A50,SAAOB!$C$29:$C$2092)</f>
        <v>69994317.489999995</v>
      </c>
      <c r="F50" s="38">
        <f ca="1">SUMIF(SAAOB!$B$29:$E$2092,review!A50,SAAOB!$D$29:$D$2092)</f>
        <v>69994317.489999995</v>
      </c>
      <c r="J50" s="38">
        <f ca="1">SUMIF(SAAOB!$B$29:$E$2092,review!A50,SAAOB!$E$29:$E$2092)</f>
        <v>69902550.150000006</v>
      </c>
      <c r="N50" s="38">
        <f ca="1">SUMIF(SAAOB!$B$29:$F$2092,review!A50,SAAOB!$F$29:$F$2092)</f>
        <v>0</v>
      </c>
      <c r="R50" s="38">
        <f ca="1">SUMIF(SAAOB!$B$29:$G$2092,review!A50,SAAOB!$G$29:$G$2092)</f>
        <v>91767.340000000782</v>
      </c>
    </row>
    <row r="51" spans="1:18" x14ac:dyDescent="0.25">
      <c r="A51" s="16">
        <v>50203090</v>
      </c>
      <c r="B51" s="38">
        <f ca="1">SUMIF(SAAOB!$B$29:$E$2092,review!A51,SAAOB!$C$29:$C$2092)</f>
        <v>57761216.059999995</v>
      </c>
      <c r="F51" s="38">
        <f ca="1">SUMIF(SAAOB!$B$29:$E$2092,review!A51,SAAOB!$D$29:$D$2092)</f>
        <v>57761216.059999995</v>
      </c>
      <c r="J51" s="38">
        <f ca="1">SUMIF(SAAOB!$B$29:$E$2092,review!A51,SAAOB!$E$29:$E$2092)</f>
        <v>57759835.009999998</v>
      </c>
      <c r="N51" s="38">
        <f ca="1">SUMIF(SAAOB!$B$29:$F$2092,review!A51,SAAOB!$F$29:$F$2092)</f>
        <v>0</v>
      </c>
      <c r="R51" s="38">
        <f ca="1">SUMIF(SAAOB!$B$29:$G$2092,review!A51,SAAOB!$G$29:$G$2092)</f>
        <v>1381.0500000002794</v>
      </c>
    </row>
    <row r="52" spans="1:18" x14ac:dyDescent="0.25">
      <c r="A52" s="16">
        <v>50203100</v>
      </c>
      <c r="B52" s="38">
        <f ca="1">SUMIF(SAAOB!$B$29:$E$2092,review!A52,SAAOB!$C$29:$C$2092)</f>
        <v>3632030</v>
      </c>
      <c r="F52" s="38">
        <f ca="1">SUMIF(SAAOB!$B$29:$E$2092,review!A52,SAAOB!$D$29:$D$2092)</f>
        <v>3632030</v>
      </c>
      <c r="J52" s="38">
        <f ca="1">SUMIF(SAAOB!$B$29:$E$2092,review!A52,SAAOB!$E$29:$E$2092)</f>
        <v>3632030</v>
      </c>
      <c r="N52" s="38">
        <f ca="1">SUMIF(SAAOB!$B$29:$F$2092,review!A52,SAAOB!$F$29:$F$2092)</f>
        <v>0</v>
      </c>
      <c r="R52" s="38">
        <f ca="1">SUMIF(SAAOB!$B$29:$G$2092,review!A52,SAAOB!$G$29:$G$2092)</f>
        <v>0</v>
      </c>
    </row>
    <row r="53" spans="1:18" x14ac:dyDescent="0.25">
      <c r="A53" s="16">
        <v>50203990</v>
      </c>
      <c r="B53" s="38">
        <f ca="1">SUMIF(SAAOB!$B$29:$E$2092,review!A53,SAAOB!$C$29:$C$2092)</f>
        <v>18989485.809999999</v>
      </c>
      <c r="F53" s="38">
        <f ca="1">SUMIF(SAAOB!$B$29:$E$2092,review!A53,SAAOB!$D$29:$D$2092)</f>
        <v>18035485.809999999</v>
      </c>
      <c r="J53" s="38">
        <f ca="1">SUMIF(SAAOB!$B$29:$E$2092,review!A53,SAAOB!$E$29:$E$2092)</f>
        <v>18023085.809999999</v>
      </c>
      <c r="N53" s="38">
        <f ca="1">SUMIF(SAAOB!$B$29:$F$2092,review!A53,SAAOB!$F$29:$F$2092)</f>
        <v>954000</v>
      </c>
      <c r="R53" s="38">
        <f ca="1">SUMIF(SAAOB!$B$29:$G$2092,review!A53,SAAOB!$G$29:$G$2092)</f>
        <v>12400</v>
      </c>
    </row>
    <row r="54" spans="1:18" x14ac:dyDescent="0.25">
      <c r="A54" s="16">
        <v>50204010</v>
      </c>
      <c r="B54" s="38">
        <f ca="1">SUMIF(SAAOB!$B$29:$E$2092,review!A54,SAAOB!$C$29:$C$2092)</f>
        <v>959664</v>
      </c>
      <c r="F54" s="38">
        <f ca="1">SUMIF(SAAOB!$B$29:$E$2092,review!A54,SAAOB!$D$29:$D$2092)</f>
        <v>851164</v>
      </c>
      <c r="J54" s="38">
        <f ca="1">SUMIF(SAAOB!$B$29:$E$2092,review!A54,SAAOB!$E$29:$E$2092)</f>
        <v>851164</v>
      </c>
      <c r="N54" s="38">
        <f ca="1">SUMIF(SAAOB!$B$29:$F$2092,review!A54,SAAOB!$F$29:$F$2092)</f>
        <v>108500</v>
      </c>
      <c r="R54" s="38">
        <f ca="1">SUMIF(SAAOB!$B$29:$G$2092,review!A54,SAAOB!$G$29:$G$2092)</f>
        <v>0</v>
      </c>
    </row>
    <row r="55" spans="1:18" x14ac:dyDescent="0.25">
      <c r="A55" s="16">
        <v>50204020</v>
      </c>
      <c r="B55" s="38">
        <f ca="1">SUMIF(SAAOB!$B$29:$E$2092,review!A55,SAAOB!$C$29:$C$2092)</f>
        <v>28935395.990000002</v>
      </c>
      <c r="F55" s="38">
        <f ca="1">SUMIF(SAAOB!$B$29:$E$2092,review!A55,SAAOB!$D$29:$D$2092)</f>
        <v>27435395.990000002</v>
      </c>
      <c r="J55" s="38">
        <f ca="1">SUMIF(SAAOB!$B$29:$E$2092,review!A55,SAAOB!$E$29:$E$2092)</f>
        <v>27435367.800000001</v>
      </c>
      <c r="N55" s="38">
        <f ca="1">SUMIF(SAAOB!$B$29:$F$2092,review!A55,SAAOB!$F$29:$F$2092)</f>
        <v>1500000</v>
      </c>
      <c r="R55" s="38">
        <f ca="1">SUMIF(SAAOB!$B$29:$G$2092,review!A55,SAAOB!$G$29:$G$2092)</f>
        <v>28.189999999944121</v>
      </c>
    </row>
    <row r="56" spans="1:18" x14ac:dyDescent="0.25">
      <c r="A56" s="16">
        <v>50205010</v>
      </c>
      <c r="B56" s="38">
        <f ca="1">SUMIF(SAAOB!$B$29:$E$2092,review!A56,SAAOB!$C$29:$C$2092)</f>
        <v>20000</v>
      </c>
      <c r="F56" s="38">
        <f ca="1">SUMIF(SAAOB!$B$29:$E$2092,review!A56,SAAOB!$D$29:$D$2092)</f>
        <v>17800</v>
      </c>
      <c r="J56" s="38">
        <f ca="1">SUMIF(SAAOB!$B$29:$E$2092,review!A56,SAAOB!$E$29:$E$2092)</f>
        <v>17800</v>
      </c>
      <c r="N56" s="38">
        <f ca="1">SUMIF(SAAOB!$B$29:$F$2092,review!A56,SAAOB!$F$29:$F$2092)</f>
        <v>2200</v>
      </c>
      <c r="R56" s="38">
        <f ca="1">SUMIF(SAAOB!$B$29:$G$2092,review!A56,SAAOB!$G$29:$G$2092)</f>
        <v>0</v>
      </c>
    </row>
    <row r="57" spans="1:18" x14ac:dyDescent="0.25">
      <c r="A57" s="16">
        <v>50205020</v>
      </c>
      <c r="B57" s="38">
        <f ca="1">SUMIF(SAAOB!$B$29:$E$2092,review!A57,SAAOB!$C$29:$C$2092)</f>
        <v>2643991.17</v>
      </c>
      <c r="F57" s="38">
        <f ca="1">SUMIF(SAAOB!$B$29:$E$2092,review!A57,SAAOB!$D$29:$D$2092)</f>
        <v>2643991.17</v>
      </c>
      <c r="J57" s="38">
        <f ca="1">SUMIF(SAAOB!$B$29:$E$2092,review!A57,SAAOB!$E$29:$E$2092)</f>
        <v>2643991.17</v>
      </c>
      <c r="N57" s="38">
        <f ca="1">SUMIF(SAAOB!$B$29:$F$2092,review!A57,SAAOB!$F$29:$F$2092)</f>
        <v>0</v>
      </c>
      <c r="R57" s="38">
        <f ca="1">SUMIF(SAAOB!$B$29:$G$2092,review!A57,SAAOB!$G$29:$G$2092)</f>
        <v>0</v>
      </c>
    </row>
    <row r="58" spans="1:18" x14ac:dyDescent="0.25">
      <c r="A58" s="16">
        <v>50205030</v>
      </c>
      <c r="B58" s="38">
        <f ca="1">SUMIF(SAAOB!$B$29:$E$2092,review!A58,SAAOB!$C$29:$C$2092)</f>
        <v>1474897.62</v>
      </c>
      <c r="F58" s="38">
        <f ca="1">SUMIF(SAAOB!$B$29:$E$2092,review!A58,SAAOB!$D$29:$D$2092)</f>
        <v>1419897.62</v>
      </c>
      <c r="J58" s="38">
        <f ca="1">SUMIF(SAAOB!$B$29:$E$2092,review!A58,SAAOB!$E$29:$E$2092)</f>
        <v>1419897.62</v>
      </c>
      <c r="N58" s="38">
        <f ca="1">SUMIF(SAAOB!$B$29:$F$2092,review!A58,SAAOB!$F$29:$F$2092)</f>
        <v>55000</v>
      </c>
      <c r="R58" s="38">
        <f ca="1">SUMIF(SAAOB!$B$29:$G$2092,review!A58,SAAOB!$G$29:$G$2092)</f>
        <v>0</v>
      </c>
    </row>
    <row r="59" spans="1:18" x14ac:dyDescent="0.25">
      <c r="A59" s="16">
        <v>50205040</v>
      </c>
      <c r="B59" s="38">
        <f ca="1">SUMIF(SAAOB!$B$29:$E$2092,review!A59,SAAOB!$C$29:$C$2092)</f>
        <v>97142</v>
      </c>
      <c r="F59" s="38">
        <f ca="1">SUMIF(SAAOB!$B$29:$E$2092,review!A59,SAAOB!$D$29:$D$2092)</f>
        <v>69642</v>
      </c>
      <c r="J59" s="38">
        <f ca="1">SUMIF(SAAOB!$B$29:$E$2092,review!A59,SAAOB!$E$29:$E$2092)</f>
        <v>69642</v>
      </c>
      <c r="N59" s="38">
        <f ca="1">SUMIF(SAAOB!$B$29:$F$2092,review!A59,SAAOB!$F$29:$F$2092)</f>
        <v>27500</v>
      </c>
      <c r="R59" s="38">
        <f ca="1">SUMIF(SAAOB!$B$29:$G$2092,review!A59,SAAOB!$G$29:$G$2092)</f>
        <v>0</v>
      </c>
    </row>
    <row r="60" spans="1:18" x14ac:dyDescent="0.25">
      <c r="A60" s="16">
        <v>50206020</v>
      </c>
      <c r="B60" s="38">
        <f ca="1">SUMIF(SAAOB!$B$29:$E$2092,review!A60,SAAOB!$C$29:$C$2092)</f>
        <v>6890550</v>
      </c>
      <c r="F60" s="38">
        <f ca="1">SUMIF(SAAOB!$B$29:$E$2092,review!A60,SAAOB!$D$29:$D$2092)</f>
        <v>6890550</v>
      </c>
      <c r="J60" s="38">
        <f ca="1">SUMIF(SAAOB!$B$29:$E$2092,review!A60,SAAOB!$E$29:$E$2092)</f>
        <v>6889050</v>
      </c>
      <c r="N60" s="38">
        <f ca="1">SUMIF(SAAOB!$B$29:$F$2092,review!A60,SAAOB!$F$29:$F$2092)</f>
        <v>0</v>
      </c>
      <c r="R60" s="38">
        <f ca="1">SUMIF(SAAOB!$B$29:$G$2092,review!A60,SAAOB!$G$29:$G$2092)</f>
        <v>1500</v>
      </c>
    </row>
    <row r="61" spans="1:18" x14ac:dyDescent="0.25">
      <c r="A61" s="16">
        <v>50210010</v>
      </c>
      <c r="B61" s="38">
        <f ca="1">SUMIF(SAAOB!$B$29:$E$2092,review!A61,SAAOB!$C$29:$C$2092)</f>
        <v>50000000</v>
      </c>
      <c r="F61" s="38">
        <f ca="1">SUMIF(SAAOB!$B$29:$E$2092,review!A61,SAAOB!$D$29:$D$2092)</f>
        <v>50000000</v>
      </c>
      <c r="J61" s="38">
        <f ca="1">SUMIF(SAAOB!$B$29:$E$2092,review!A61,SAAOB!$E$29:$E$2092)</f>
        <v>50000000</v>
      </c>
      <c r="N61" s="38">
        <f ca="1">SUMIF(SAAOB!$B$29:$F$2092,review!A61,SAAOB!$F$29:$F$2092)</f>
        <v>0</v>
      </c>
      <c r="R61" s="38">
        <f ca="1">SUMIF(SAAOB!$B$29:$G$2092,review!A61,SAAOB!$G$29:$G$2092)</f>
        <v>0</v>
      </c>
    </row>
    <row r="62" spans="1:18" x14ac:dyDescent="0.25">
      <c r="A62" s="16">
        <v>50210030</v>
      </c>
      <c r="B62" s="38">
        <f ca="1">SUMIF(SAAOB!$B$29:$E$2092,review!A62,SAAOB!$C$29:$C$2092)</f>
        <v>416000</v>
      </c>
      <c r="F62" s="38">
        <f ca="1">SUMIF(SAAOB!$B$29:$E$2092,review!A62,SAAOB!$D$29:$D$2092)</f>
        <v>416000</v>
      </c>
      <c r="J62" s="38">
        <f ca="1">SUMIF(SAAOB!$B$29:$E$2092,review!A62,SAAOB!$E$29:$E$2092)</f>
        <v>415874.45</v>
      </c>
      <c r="N62" s="38">
        <f ca="1">SUMIF(SAAOB!$B$29:$F$2092,review!A62,SAAOB!$F$29:$F$2092)</f>
        <v>0</v>
      </c>
      <c r="R62" s="38">
        <f ca="1">SUMIF(SAAOB!$B$29:$G$2092,review!A62,SAAOB!$G$29:$G$2092)</f>
        <v>125.54999999998836</v>
      </c>
    </row>
    <row r="63" spans="1:18" x14ac:dyDescent="0.25">
      <c r="A63" s="16">
        <v>50211010</v>
      </c>
      <c r="B63" s="38">
        <f ca="1">SUMIF(SAAOB!$B$29:$E$2092,review!A63,SAAOB!$C$29:$C$2092)</f>
        <v>17100</v>
      </c>
      <c r="F63" s="38">
        <f ca="1">SUMIF(SAAOB!$B$29:$E$2092,review!A63,SAAOB!$D$29:$D$2092)</f>
        <v>17100</v>
      </c>
      <c r="J63" s="38">
        <f ca="1">SUMIF(SAAOB!$B$29:$E$2092,review!A63,SAAOB!$E$29:$E$2092)</f>
        <v>17100</v>
      </c>
      <c r="N63" s="38">
        <f ca="1">SUMIF(SAAOB!$B$29:$F$2092,review!A63,SAAOB!$F$29:$F$2092)</f>
        <v>0</v>
      </c>
      <c r="R63" s="38">
        <f ca="1">SUMIF(SAAOB!$B$29:$G$2092,review!A63,SAAOB!$G$29:$G$2092)</f>
        <v>0</v>
      </c>
    </row>
    <row r="64" spans="1:18" x14ac:dyDescent="0.25">
      <c r="A64" s="16">
        <v>50211020</v>
      </c>
      <c r="B64" s="38">
        <f ca="1">SUMIF(SAAOB!$B$29:$E$2092,review!A64,SAAOB!$C$29:$C$2092)</f>
        <v>1450950</v>
      </c>
      <c r="F64" s="38">
        <f ca="1">SUMIF(SAAOB!$B$29:$E$2092,review!A64,SAAOB!$D$29:$D$2092)</f>
        <v>1450950</v>
      </c>
      <c r="J64" s="38">
        <f ca="1">SUMIF(SAAOB!$B$29:$E$2092,review!A64,SAAOB!$E$29:$E$2092)</f>
        <v>1443565.44</v>
      </c>
      <c r="N64" s="38">
        <f ca="1">SUMIF(SAAOB!$B$29:$F$2092,review!A64,SAAOB!$F$29:$F$2092)</f>
        <v>0</v>
      </c>
      <c r="R64" s="38">
        <f ca="1">SUMIF(SAAOB!$B$29:$G$2092,review!A64,SAAOB!$G$29:$G$2092)</f>
        <v>7384.5600000000559</v>
      </c>
    </row>
    <row r="65" spans="1:18" x14ac:dyDescent="0.25">
      <c r="A65" s="16">
        <v>50211990</v>
      </c>
      <c r="B65" s="38">
        <f ca="1">SUMIF(SAAOB!$B$29:$E$2092,review!A65,SAAOB!$C$29:$C$2092)</f>
        <v>12276144.320000004</v>
      </c>
      <c r="F65" s="38">
        <f ca="1">SUMIF(SAAOB!$B$29:$E$2092,review!A65,SAAOB!$D$29:$D$2092)</f>
        <v>12276144.320000004</v>
      </c>
      <c r="J65" s="38">
        <f ca="1">SUMIF(SAAOB!$B$29:$E$2092,review!A65,SAAOB!$E$29:$E$2092)</f>
        <v>12269944.320000004</v>
      </c>
      <c r="N65" s="38">
        <f ca="1">SUMIF(SAAOB!$B$29:$F$2092,review!A65,SAAOB!$F$29:$F$2092)</f>
        <v>0</v>
      </c>
      <c r="R65" s="38">
        <f ca="1">SUMIF(SAAOB!$B$29:$G$2092,review!A65,SAAOB!$G$29:$G$2092)</f>
        <v>6200</v>
      </c>
    </row>
    <row r="66" spans="1:18" x14ac:dyDescent="0.25">
      <c r="A66" s="16">
        <v>50212990</v>
      </c>
      <c r="B66" s="38">
        <f ca="1">SUMIF(SAAOB!$B$29:$E$2092,review!A66,SAAOB!$C$29:$C$2092)</f>
        <v>216778391.52000007</v>
      </c>
      <c r="F66" s="38">
        <f ca="1">SUMIF(SAAOB!$B$29:$E$2092,review!A66,SAAOB!$D$29:$D$2092)</f>
        <v>212178391.52000007</v>
      </c>
      <c r="J66" s="38">
        <f ca="1">SUMIF(SAAOB!$B$29:$E$2092,review!A66,SAAOB!$E$29:$E$2092)</f>
        <v>211252751.17999998</v>
      </c>
      <c r="N66" s="38">
        <f ca="1">SUMIF(SAAOB!$B$29:$F$2092,review!A66,SAAOB!$F$29:$F$2092)</f>
        <v>4600000</v>
      </c>
      <c r="R66" s="38">
        <f ca="1">SUMIF(SAAOB!$B$29:$G$2092,review!A66,SAAOB!$G$29:$G$2092)</f>
        <v>925640.3399999924</v>
      </c>
    </row>
    <row r="67" spans="1:18" x14ac:dyDescent="0.25">
      <c r="A67" s="16">
        <v>50213020</v>
      </c>
      <c r="B67" s="38">
        <f ca="1">SUMIF(SAAOB!$B$29:$E$2092,review!A67,SAAOB!$C$29:$C$2092)</f>
        <v>152397.29999999999</v>
      </c>
      <c r="F67" s="38">
        <f ca="1">SUMIF(SAAOB!$B$29:$E$2092,review!A67,SAAOB!$D$29:$D$2092)</f>
        <v>152397.29999999999</v>
      </c>
      <c r="J67" s="38">
        <f ca="1">SUMIF(SAAOB!$B$29:$E$2092,review!A67,SAAOB!$E$29:$E$2092)</f>
        <v>152397.29999999999</v>
      </c>
      <c r="N67" s="38">
        <f ca="1">SUMIF(SAAOB!$B$29:$F$2092,review!A67,SAAOB!$F$29:$F$2092)</f>
        <v>0</v>
      </c>
      <c r="R67" s="38">
        <f ca="1">SUMIF(SAAOB!$B$29:$G$2092,review!A67,SAAOB!$G$29:$G$2092)</f>
        <v>0</v>
      </c>
    </row>
    <row r="68" spans="1:18" x14ac:dyDescent="0.25">
      <c r="A68" s="16">
        <v>50213030</v>
      </c>
      <c r="B68" s="38">
        <f ca="1">SUMIF(SAAOB!$B$29:$E$2092,review!A68,SAAOB!$C$29:$C$2092)</f>
        <v>38794766.699999988</v>
      </c>
      <c r="F68" s="38">
        <f ca="1">SUMIF(SAAOB!$B$29:$E$2092,review!A68,SAAOB!$D$29:$D$2092)</f>
        <v>38794766.699999988</v>
      </c>
      <c r="J68" s="38">
        <f ca="1">SUMIF(SAAOB!$B$29:$E$2092,review!A68,SAAOB!$E$29:$E$2092)</f>
        <v>38701216.25</v>
      </c>
      <c r="N68" s="38">
        <f ca="1">SUMIF(SAAOB!$B$29:$F$2092,review!A68,SAAOB!$F$29:$F$2092)</f>
        <v>0</v>
      </c>
      <c r="R68" s="38">
        <f ca="1">SUMIF(SAAOB!$B$29:$G$2092,review!A68,SAAOB!$G$29:$G$2092)</f>
        <v>93550.449999999924</v>
      </c>
    </row>
    <row r="69" spans="1:18" x14ac:dyDescent="0.25">
      <c r="A69" s="16">
        <v>50213040</v>
      </c>
      <c r="B69" s="38">
        <f ca="1">SUMIF(SAAOB!$B$29:$E$2092,review!A69,SAAOB!$C$29:$C$2092)</f>
        <v>3834240.71</v>
      </c>
      <c r="F69" s="38">
        <f ca="1">SUMIF(SAAOB!$B$29:$E$2092,review!A69,SAAOB!$D$29:$D$2092)</f>
        <v>3834240.71</v>
      </c>
      <c r="J69" s="38">
        <f ca="1">SUMIF(SAAOB!$B$29:$E$2092,review!A69,SAAOB!$E$29:$E$2092)</f>
        <v>3834240.71</v>
      </c>
      <c r="N69" s="38">
        <f ca="1">SUMIF(SAAOB!$B$29:$F$2092,review!A69,SAAOB!$F$29:$F$2092)</f>
        <v>0</v>
      </c>
      <c r="R69" s="38">
        <f ca="1">SUMIF(SAAOB!$B$29:$G$2092,review!A69,SAAOB!$G$29:$G$2092)</f>
        <v>0</v>
      </c>
    </row>
    <row r="70" spans="1:18" x14ac:dyDescent="0.25">
      <c r="A70" s="16">
        <v>50213050</v>
      </c>
      <c r="B70" s="38">
        <f ca="1">SUMIF(SAAOB!$B$29:$E$2092,review!A70,SAAOB!$C$29:$C$2092)</f>
        <v>13706427.98</v>
      </c>
      <c r="F70" s="38">
        <f ca="1">SUMIF(SAAOB!$B$29:$E$2092,review!A70,SAAOB!$D$29:$D$2092)</f>
        <v>11801744.98</v>
      </c>
      <c r="J70" s="38">
        <f ca="1">SUMIF(SAAOB!$B$29:$E$2092,review!A70,SAAOB!$E$29:$E$2092)</f>
        <v>11801604.98</v>
      </c>
      <c r="N70" s="38">
        <f ca="1">SUMIF(SAAOB!$B$29:$F$2092,review!A70,SAAOB!$F$29:$F$2092)</f>
        <v>1904683</v>
      </c>
      <c r="R70" s="38">
        <f ca="1">SUMIF(SAAOB!$B$29:$G$2092,review!A70,SAAOB!$G$29:$G$2092)</f>
        <v>140</v>
      </c>
    </row>
    <row r="71" spans="1:18" x14ac:dyDescent="0.25">
      <c r="A71" s="16">
        <v>50213060</v>
      </c>
      <c r="B71" s="38">
        <f ca="1">SUMIF(SAAOB!$B$29:$E$2092,review!A71,SAAOB!$C$29:$C$2092)</f>
        <v>16271223.33</v>
      </c>
      <c r="F71" s="38">
        <f ca="1">SUMIF(SAAOB!$B$29:$E$2092,review!A71,SAAOB!$D$29:$D$2092)</f>
        <v>15271223.33</v>
      </c>
      <c r="J71" s="38">
        <f ca="1">SUMIF(SAAOB!$B$29:$E$2092,review!A71,SAAOB!$E$29:$E$2092)</f>
        <v>15261872.33</v>
      </c>
      <c r="N71" s="38">
        <f ca="1">SUMIF(SAAOB!$B$29:$F$2092,review!A71,SAAOB!$F$29:$F$2092)</f>
        <v>1000000</v>
      </c>
      <c r="R71" s="38">
        <f ca="1">SUMIF(SAAOB!$B$29:$G$2092,review!A71,SAAOB!$G$29:$G$2092)</f>
        <v>9351</v>
      </c>
    </row>
    <row r="72" spans="1:18" x14ac:dyDescent="0.25">
      <c r="A72" s="16">
        <v>50213070</v>
      </c>
      <c r="B72" s="38">
        <f ca="1">SUMIF(SAAOB!$B$29:$E$2092,review!A72,SAAOB!$C$29:$C$2092)</f>
        <v>14159</v>
      </c>
      <c r="F72" s="38">
        <f ca="1">SUMIF(SAAOB!$B$29:$E$2092,review!A72,SAAOB!$D$29:$D$2092)</f>
        <v>14159</v>
      </c>
      <c r="J72" s="38">
        <f ca="1">SUMIF(SAAOB!$B$29:$E$2092,review!A72,SAAOB!$E$29:$E$2092)</f>
        <v>14159</v>
      </c>
      <c r="N72" s="38">
        <f ca="1">SUMIF(SAAOB!$B$29:$F$2092,review!A72,SAAOB!$F$29:$F$2092)</f>
        <v>0</v>
      </c>
      <c r="R72" s="38">
        <f ca="1">SUMIF(SAAOB!$B$29:$G$2092,review!A72,SAAOB!$G$29:$G$2092)</f>
        <v>0</v>
      </c>
    </row>
    <row r="73" spans="1:18" x14ac:dyDescent="0.25">
      <c r="A73" s="16">
        <v>50214030</v>
      </c>
      <c r="B73" s="38">
        <f ca="1">SUMIF(SAAOB!$B$29:$E$2092,review!A73,SAAOB!$C$29:$C$2092)</f>
        <v>30132990.829999998</v>
      </c>
      <c r="F73" s="38">
        <f ca="1">SUMIF(SAAOB!$B$29:$E$2092,review!A73,SAAOB!$D$29:$D$2092)</f>
        <v>30132990.829999998</v>
      </c>
      <c r="J73" s="38">
        <f ca="1">SUMIF(SAAOB!$B$29:$E$2092,review!A73,SAAOB!$E$29:$E$2092)</f>
        <v>30132990.829999998</v>
      </c>
      <c r="N73" s="38">
        <f ca="1">SUMIF(SAAOB!$B$29:$F$2092,review!A73,SAAOB!$F$29:$F$2092)</f>
        <v>0</v>
      </c>
      <c r="R73" s="38">
        <f ca="1">SUMIF(SAAOB!$B$29:$G$2092,review!A73,SAAOB!$G$29:$G$2092)</f>
        <v>0</v>
      </c>
    </row>
    <row r="74" spans="1:18" x14ac:dyDescent="0.25">
      <c r="A74" s="16">
        <v>50214060</v>
      </c>
      <c r="B74" s="38">
        <f ca="1">SUMIF(SAAOB!$B$29:$E$2092,review!A74,SAAOB!$C$29:$C$2092)</f>
        <v>750000</v>
      </c>
      <c r="F74" s="38">
        <f ca="1">SUMIF(SAAOB!$B$29:$E$2092,review!A74,SAAOB!$D$29:$D$2092)</f>
        <v>750000</v>
      </c>
      <c r="J74" s="38">
        <f ca="1">SUMIF(SAAOB!$B$29:$E$2092,review!A74,SAAOB!$E$29:$E$2092)</f>
        <v>750000</v>
      </c>
      <c r="N74" s="38">
        <f ca="1">SUMIF(SAAOB!$B$29:$F$2092,review!A74,SAAOB!$F$29:$F$2092)</f>
        <v>0</v>
      </c>
      <c r="R74" s="38">
        <f ca="1">SUMIF(SAAOB!$B$29:$G$2092,review!A74,SAAOB!$G$29:$G$2092)</f>
        <v>0</v>
      </c>
    </row>
    <row r="75" spans="1:18" x14ac:dyDescent="0.25">
      <c r="A75" s="16">
        <v>50214080</v>
      </c>
      <c r="B75" s="38">
        <f ca="1">SUMIF(SAAOB!$B$29:$E$2092,review!A75,SAAOB!$C$29:$C$2092)</f>
        <v>1178396.1599999999</v>
      </c>
      <c r="F75" s="38">
        <f ca="1">SUMIF(SAAOB!$B$29:$E$2092,review!A75,SAAOB!$D$29:$D$2092)</f>
        <v>1178396.1599999999</v>
      </c>
      <c r="J75" s="38">
        <f ca="1">SUMIF(SAAOB!$B$29:$E$2092,review!A75,SAAOB!$E$29:$E$2092)</f>
        <v>1178396.1599999999</v>
      </c>
      <c r="N75" s="38">
        <f ca="1">SUMIF(SAAOB!$B$29:$F$2092,review!A75,SAAOB!$F$29:$F$2092)</f>
        <v>0</v>
      </c>
      <c r="R75" s="38">
        <f ca="1">SUMIF(SAAOB!$B$29:$G$2092,review!A75,SAAOB!$G$29:$G$2092)</f>
        <v>0</v>
      </c>
    </row>
    <row r="76" spans="1:18" x14ac:dyDescent="0.25">
      <c r="A76" s="16">
        <v>50215020</v>
      </c>
      <c r="B76" s="38">
        <f ca="1">SUMIF(SAAOB!$B$29:$E$2092,review!A76,SAAOB!$C$29:$C$2092)</f>
        <v>26719272.379999999</v>
      </c>
      <c r="F76" s="38">
        <f ca="1">SUMIF(SAAOB!$B$29:$E$2092,review!A76,SAAOB!$D$29:$D$2092)</f>
        <v>26719272.379999999</v>
      </c>
      <c r="J76" s="38">
        <f ca="1">SUMIF(SAAOB!$B$29:$E$2092,review!A76,SAAOB!$E$29:$E$2092)</f>
        <v>26719272.379999999</v>
      </c>
      <c r="N76" s="38">
        <f ca="1">SUMIF(SAAOB!$B$29:$F$2092,review!A76,SAAOB!$F$29:$F$2092)</f>
        <v>0</v>
      </c>
      <c r="R76" s="38">
        <f ca="1">SUMIF(SAAOB!$B$29:$G$2092,review!A76,SAAOB!$G$29:$G$2092)</f>
        <v>0</v>
      </c>
    </row>
    <row r="77" spans="1:18" x14ac:dyDescent="0.25">
      <c r="A77" s="16">
        <v>50216010</v>
      </c>
      <c r="B77" s="38">
        <f ca="1">SUMIF(SAAOB!$B$29:$E$2092,review!A77,SAAOB!$C$29:$C$2092)</f>
        <v>516096.83999999997</v>
      </c>
      <c r="F77" s="38">
        <f ca="1">SUMIF(SAAOB!$B$29:$E$2092,review!A77,SAAOB!$D$29:$D$2092)</f>
        <v>381096.84</v>
      </c>
      <c r="J77" s="38">
        <f ca="1">SUMIF(SAAOB!$B$29:$E$2092,review!A77,SAAOB!$E$29:$E$2092)</f>
        <v>381096.84</v>
      </c>
      <c r="N77" s="38">
        <f ca="1">SUMIF(SAAOB!$B$29:$F$2092,review!A77,SAAOB!$F$29:$F$2092)</f>
        <v>135000</v>
      </c>
      <c r="R77" s="38">
        <f ca="1">SUMIF(SAAOB!$B$29:$G$2092,review!A77,SAAOB!$G$29:$G$2092)</f>
        <v>0</v>
      </c>
    </row>
    <row r="78" spans="1:18" x14ac:dyDescent="0.25">
      <c r="A78" s="16">
        <v>50216020</v>
      </c>
      <c r="B78" s="38">
        <f ca="1">SUMIF(SAAOB!$B$29:$E$2092,review!A78,SAAOB!$C$29:$C$2092)</f>
        <v>383797.5</v>
      </c>
      <c r="F78" s="38">
        <f ca="1">SUMIF(SAAOB!$B$29:$E$2092,review!A78,SAAOB!$D$29:$D$2092)</f>
        <v>383797.5</v>
      </c>
      <c r="J78" s="38">
        <f ca="1">SUMIF(SAAOB!$B$29:$E$2092,review!A78,SAAOB!$E$29:$E$2092)</f>
        <v>383797.5</v>
      </c>
      <c r="N78" s="38">
        <f ca="1">SUMIF(SAAOB!$B$29:$F$2092,review!A78,SAAOB!$F$29:$F$2092)</f>
        <v>0</v>
      </c>
      <c r="R78" s="38">
        <f ca="1">SUMIF(SAAOB!$B$29:$G$2092,review!A78,SAAOB!$G$29:$G$2092)</f>
        <v>0</v>
      </c>
    </row>
    <row r="79" spans="1:18" x14ac:dyDescent="0.25">
      <c r="A79" s="16">
        <v>50216030</v>
      </c>
      <c r="B79" s="38">
        <f ca="1">SUMIF(SAAOB!$B$29:$E$2092,review!A79,SAAOB!$C$29:$C$2092)</f>
        <v>13686495.359999999</v>
      </c>
      <c r="F79" s="38">
        <f ca="1">SUMIF(SAAOB!$B$29:$E$2092,review!A79,SAAOB!$D$29:$D$2092)</f>
        <v>13686495.359999999</v>
      </c>
      <c r="J79" s="38">
        <f ca="1">SUMIF(SAAOB!$B$29:$E$2092,review!A79,SAAOB!$E$29:$E$2092)</f>
        <v>13686495.359999999</v>
      </c>
      <c r="N79" s="38">
        <f ca="1">SUMIF(SAAOB!$B$29:$F$2092,review!A79,SAAOB!$F$29:$F$2092)</f>
        <v>0</v>
      </c>
      <c r="R79" s="38">
        <f ca="1">SUMIF(SAAOB!$B$29:$G$2092,review!A79,SAAOB!$G$29:$G$2092)</f>
        <v>0</v>
      </c>
    </row>
    <row r="80" spans="1:18" x14ac:dyDescent="0.25">
      <c r="A80" s="16">
        <v>50299010</v>
      </c>
      <c r="B80" s="38">
        <f ca="1">SUMIF(SAAOB!$B$29:$E$2092,review!A80,SAAOB!$C$29:$C$2092)</f>
        <v>119998</v>
      </c>
      <c r="F80" s="38">
        <f ca="1">SUMIF(SAAOB!$B$29:$E$2092,review!A80,SAAOB!$D$29:$D$2092)</f>
        <v>119998</v>
      </c>
      <c r="J80" s="38">
        <f ca="1">SUMIF(SAAOB!$B$29:$E$2092,review!A80,SAAOB!$E$29:$E$2092)</f>
        <v>119998</v>
      </c>
      <c r="N80" s="38">
        <f ca="1">SUMIF(SAAOB!$B$29:$F$2092,review!A80,SAAOB!$F$29:$F$2092)</f>
        <v>0</v>
      </c>
      <c r="R80" s="38">
        <f ca="1">SUMIF(SAAOB!$B$29:$G$2092,review!A80,SAAOB!$G$29:$G$2092)</f>
        <v>0</v>
      </c>
    </row>
    <row r="81" spans="1:21" x14ac:dyDescent="0.25">
      <c r="A81" s="16">
        <v>50299020</v>
      </c>
      <c r="B81" s="38">
        <f ca="1">SUMIF(SAAOB!$B$29:$E$2092,review!A81,SAAOB!$C$29:$C$2092)</f>
        <v>3100581</v>
      </c>
      <c r="F81" s="38">
        <f ca="1">SUMIF(SAAOB!$B$29:$E$2092,review!A81,SAAOB!$D$29:$D$2092)</f>
        <v>3068081</v>
      </c>
      <c r="J81" s="38">
        <f ca="1">SUMIF(SAAOB!$B$29:$E$2092,review!A81,SAAOB!$E$29:$E$2092)</f>
        <v>3066955</v>
      </c>
      <c r="N81" s="38">
        <f ca="1">SUMIF(SAAOB!$B$29:$F$2092,review!A81,SAAOB!$F$29:$F$2092)</f>
        <v>32500</v>
      </c>
      <c r="R81" s="38">
        <f ca="1">SUMIF(SAAOB!$B$29:$G$2092,review!A81,SAAOB!$G$29:$G$2092)</f>
        <v>1126</v>
      </c>
    </row>
    <row r="82" spans="1:21" x14ac:dyDescent="0.25">
      <c r="A82" s="16">
        <v>50299030</v>
      </c>
      <c r="B82" s="38">
        <f ca="1">SUMIF(SAAOB!$B$29:$E$2092,review!A82,SAAOB!$C$29:$C$2092)</f>
        <v>20855049.920000002</v>
      </c>
      <c r="F82" s="38">
        <f ca="1">SUMIF(SAAOB!$B$29:$E$2092,review!A82,SAAOB!$D$29:$D$2092)</f>
        <v>20855049.920000002</v>
      </c>
      <c r="J82" s="38">
        <f ca="1">SUMIF(SAAOB!$B$29:$E$2092,review!A82,SAAOB!$E$29:$E$2092)</f>
        <v>20855024.920000002</v>
      </c>
      <c r="N82" s="38">
        <f ca="1">SUMIF(SAAOB!$B$29:$F$2092,review!A82,SAAOB!$F$29:$F$2092)</f>
        <v>0</v>
      </c>
      <c r="R82" s="38">
        <f ca="1">SUMIF(SAAOB!$B$29:$G$2092,review!A82,SAAOB!$G$29:$G$2092)</f>
        <v>25</v>
      </c>
    </row>
    <row r="83" spans="1:21" x14ac:dyDescent="0.25">
      <c r="A83" s="16">
        <v>50299050</v>
      </c>
      <c r="B83" s="38">
        <f ca="1">SUMIF(SAAOB!$B$29:$E$2092,review!A83,SAAOB!$C$29:$C$2092)</f>
        <v>5936610</v>
      </c>
      <c r="F83" s="38">
        <f ca="1">SUMIF(SAAOB!$B$29:$E$2092,review!A83,SAAOB!$D$29:$D$2092)</f>
        <v>5911610</v>
      </c>
      <c r="J83" s="38">
        <f ca="1">SUMIF(SAAOB!$B$29:$E$2092,review!A83,SAAOB!$E$29:$E$2092)</f>
        <v>5911610</v>
      </c>
      <c r="N83" s="38">
        <f ca="1">SUMIF(SAAOB!$B$29:$F$2092,review!A83,SAAOB!$F$29:$F$2092)</f>
        <v>25000</v>
      </c>
      <c r="R83" s="38">
        <f ca="1">SUMIF(SAAOB!$B$29:$G$2092,review!A83,SAAOB!$G$29:$G$2092)</f>
        <v>0</v>
      </c>
    </row>
    <row r="84" spans="1:21" x14ac:dyDescent="0.25">
      <c r="A84" s="16">
        <v>50299060</v>
      </c>
      <c r="B84" s="38">
        <f ca="1">SUMIF(SAAOB!$B$29:$E$2092,review!A84,SAAOB!$C$29:$C$2092)</f>
        <v>1461500</v>
      </c>
      <c r="F84" s="38">
        <f ca="1">SUMIF(SAAOB!$B$29:$E$2092,review!A84,SAAOB!$D$29:$D$2092)</f>
        <v>1430000</v>
      </c>
      <c r="J84" s="38">
        <f ca="1">SUMIF(SAAOB!$B$29:$E$2092,review!A84,SAAOB!$E$29:$E$2092)</f>
        <v>1430000</v>
      </c>
      <c r="N84" s="38">
        <f ca="1">SUMIF(SAAOB!$B$29:$F$2092,review!A84,SAAOB!$F$29:$F$2092)</f>
        <v>31500</v>
      </c>
      <c r="R84" s="38">
        <f ca="1">SUMIF(SAAOB!$B$29:$G$2092,review!A84,SAAOB!$G$29:$G$2092)</f>
        <v>0</v>
      </c>
    </row>
    <row r="85" spans="1:21" x14ac:dyDescent="0.25">
      <c r="A85" s="16">
        <v>50299070</v>
      </c>
      <c r="B85" s="38">
        <f ca="1">SUMIF(SAAOB!$B$29:$E$2092,review!A85,SAAOB!$C$29:$C$2092)</f>
        <v>65778</v>
      </c>
      <c r="F85" s="38">
        <f ca="1">SUMIF(SAAOB!$B$29:$E$2092,review!A85,SAAOB!$D$29:$D$2092)</f>
        <v>65778</v>
      </c>
      <c r="J85" s="38">
        <f ca="1">SUMIF(SAAOB!$B$29:$E$2092,review!A85,SAAOB!$E$29:$E$2092)</f>
        <v>65778</v>
      </c>
      <c r="N85" s="38">
        <f ca="1">SUMIF(SAAOB!$B$29:$F$2092,review!A85,SAAOB!$F$29:$F$2092)</f>
        <v>0</v>
      </c>
      <c r="R85" s="38">
        <f ca="1">SUMIF(SAAOB!$B$29:$G$2092,review!A85,SAAOB!$G$29:$G$2092)</f>
        <v>0</v>
      </c>
    </row>
    <row r="86" spans="1:21" x14ac:dyDescent="0.25">
      <c r="A86" s="16">
        <v>50299080</v>
      </c>
      <c r="B86" s="38">
        <f ca="1">SUMIF(SAAOB!$B$29:$E$2092,review!A86,SAAOB!$C$29:$C$2092)</f>
        <v>408643341.67000002</v>
      </c>
      <c r="F86" s="38">
        <f ca="1">SUMIF(SAAOB!$B$29:$E$2092,review!A86,SAAOB!$D$29:$D$2092)</f>
        <v>408593341.67000002</v>
      </c>
      <c r="J86" s="38">
        <f ca="1">SUMIF(SAAOB!$B$29:$E$2092,review!A86,SAAOB!$E$29:$E$2092)</f>
        <v>407580326.26999998</v>
      </c>
      <c r="N86" s="38">
        <f ca="1">SUMIF(SAAOB!$B$29:$F$2092,review!A86,SAAOB!$F$29:$F$2092)</f>
        <v>50000</v>
      </c>
      <c r="R86" s="38">
        <f ca="1">SUMIF(SAAOB!$B$29:$G$2092,review!A86,SAAOB!$G$29:$G$2092)</f>
        <v>1013015.4000000007</v>
      </c>
    </row>
    <row r="87" spans="1:21" x14ac:dyDescent="0.25">
      <c r="A87" s="16">
        <v>50299990</v>
      </c>
      <c r="B87" s="38">
        <f ca="1">SUMIF(SAAOB!$B$29:$E$2092,review!A87,SAAOB!$C$29:$C$2092)</f>
        <v>2397543</v>
      </c>
      <c r="C87" s="38">
        <f ca="1">SUM(B43:B87)</f>
        <v>1149844007.8400002</v>
      </c>
      <c r="D87" s="38">
        <v>1149844007.8399999</v>
      </c>
      <c r="E87" s="38">
        <f ca="1">+D87-C87</f>
        <v>0</v>
      </c>
      <c r="F87" s="38">
        <f ca="1">SUMIF(SAAOB!$B$29:$E$2092,review!A87,SAAOB!$D$29:$D$2092)</f>
        <v>2397543</v>
      </c>
      <c r="G87" s="38">
        <f ca="1">SUM(F43:F87)</f>
        <v>1132253124.8400002</v>
      </c>
      <c r="H87" s="38">
        <v>1129807124.8399999</v>
      </c>
      <c r="I87" s="38">
        <f ca="1">+H87-G87</f>
        <v>-2446000.0000002384</v>
      </c>
      <c r="J87" s="38">
        <f ca="1">SUMIF(SAAOB!$B$29:$E$2092,review!A87,SAAOB!$E$29:$E$2092)</f>
        <v>2397543</v>
      </c>
      <c r="K87" s="38">
        <f ca="1">SUM(J43:J87)</f>
        <v>1129937623.3800001</v>
      </c>
      <c r="L87" s="38">
        <v>1124909863.3800001</v>
      </c>
      <c r="M87" s="38">
        <f ca="1">+L87-K87</f>
        <v>-5027760</v>
      </c>
      <c r="N87" s="38">
        <f ca="1">SUMIF(SAAOB!$B$29:$F$2092,review!A87,SAAOB!$F$29:$F$2092)</f>
        <v>0</v>
      </c>
      <c r="O87" s="38">
        <f ca="1">SUM(N43:N87)</f>
        <v>17590883</v>
      </c>
      <c r="P87" s="38">
        <v>20036883.00000003</v>
      </c>
      <c r="Q87" s="38">
        <f ca="1">+P87-O87</f>
        <v>2446000.0000000298</v>
      </c>
      <c r="R87" s="38">
        <f ca="1">SUMIF(SAAOB!$B$29:$G$2092,review!A87,SAAOB!$G$29:$G$2092)</f>
        <v>0</v>
      </c>
      <c r="S87" s="38">
        <f ca="1">SUM(R43:R87)</f>
        <v>2315501.4599999939</v>
      </c>
      <c r="T87" s="38">
        <v>4897261.4599999804</v>
      </c>
      <c r="U87" s="38">
        <f t="shared" ref="U87:U88" ca="1" si="0">+T87-S87</f>
        <v>2581759.9999999865</v>
      </c>
    </row>
    <row r="88" spans="1:21" x14ac:dyDescent="0.25">
      <c r="A88" s="16">
        <v>50301020</v>
      </c>
      <c r="B88" s="38">
        <f ca="1">SUMIF(SAAOB!$B$29:$E$2092,review!A88,SAAOB!$C$29:$C$2092)</f>
        <v>29839592.149999999</v>
      </c>
      <c r="C88" s="38">
        <f ca="1">+B88+B22</f>
        <v>155044715.90000001</v>
      </c>
      <c r="D88" s="38">
        <v>155044715.90000001</v>
      </c>
      <c r="E88" s="38">
        <f ca="1">+D88-C88</f>
        <v>0</v>
      </c>
      <c r="F88" s="38">
        <f ca="1">SUMIF(SAAOB!$B$29:$E$2092,review!A88,SAAOB!$D$29:$D$2092)</f>
        <v>29839592.149999999</v>
      </c>
      <c r="G88" s="38">
        <f ca="1">+F88+F22</f>
        <v>155044715.90000001</v>
      </c>
      <c r="H88" s="38">
        <v>155044715.90000001</v>
      </c>
      <c r="I88" s="38">
        <f ca="1">+H88-G88</f>
        <v>0</v>
      </c>
      <c r="J88" s="38">
        <f ca="1">SUMIF(SAAOB!$B$29:$E$2092,review!A88,SAAOB!$E$29:$E$2092)</f>
        <v>29736622.349999998</v>
      </c>
      <c r="K88" s="38">
        <f ca="1">+J88+J22</f>
        <v>154941745.28999999</v>
      </c>
      <c r="L88" s="38">
        <v>154941745.28999999</v>
      </c>
      <c r="M88" s="38">
        <f ca="1">+L88-K88</f>
        <v>0</v>
      </c>
      <c r="N88" s="38">
        <f ca="1">SUMIF(SAAOB!$B$29:$F$2092,review!A88,SAAOB!$F$29:$F$2092)</f>
        <v>0</v>
      </c>
      <c r="O88" s="38">
        <f ca="1">+N88+N22</f>
        <v>0</v>
      </c>
      <c r="Q88" s="38">
        <f ca="1">+P88-O88</f>
        <v>0</v>
      </c>
      <c r="R88" s="38">
        <f ca="1">SUMIF(SAAOB!$B$29:$G$2092,review!A88,SAAOB!$G$29:$G$2092)</f>
        <v>102969.80000000075</v>
      </c>
      <c r="S88" s="38">
        <f ca="1">+R88+R22</f>
        <v>102970.61000000313</v>
      </c>
      <c r="T88" s="38">
        <v>102970.61000001431</v>
      </c>
      <c r="U88" s="38">
        <f t="shared" ca="1" si="0"/>
        <v>1.1175870895385742E-8</v>
      </c>
    </row>
    <row r="89" spans="1:21" ht="12.75" x14ac:dyDescent="0.2">
      <c r="A89"/>
      <c r="B89" s="38">
        <f ca="1">SUM(B1:B88)</f>
        <v>2221121458.1399999</v>
      </c>
      <c r="F89" s="38">
        <f ca="1">SUM(F1:F88)</f>
        <v>2196007455.0099998</v>
      </c>
      <c r="J89" s="38">
        <f ca="1">SUM(J1:J88)</f>
        <v>2106826457.5999994</v>
      </c>
      <c r="N89" s="38">
        <f ca="1">SUM(N1:N88)</f>
        <v>25114003.129999999</v>
      </c>
      <c r="R89" s="38">
        <f ca="1">SUM(R1:R88)</f>
        <v>89180997.409999982</v>
      </c>
    </row>
    <row r="90" spans="1:21" ht="12.75" x14ac:dyDescent="0.2">
      <c r="A90"/>
      <c r="B90" s="38">
        <v>2221121458.1400003</v>
      </c>
      <c r="F90" s="38">
        <v>2193561455.0100002</v>
      </c>
      <c r="J90" s="38">
        <v>2101798697.5999999</v>
      </c>
      <c r="N90" s="38">
        <v>27560003.130000029</v>
      </c>
      <c r="R90" s="38">
        <v>91762757.410000041</v>
      </c>
    </row>
    <row r="91" spans="1:21" ht="12.75" x14ac:dyDescent="0.2">
      <c r="A91"/>
      <c r="B91" s="38">
        <f ca="1">+B90-B89</f>
        <v>0</v>
      </c>
      <c r="F91" s="38">
        <f t="shared" ref="F91:R91" ca="1" si="1">+F90-F89</f>
        <v>-2445999.9999995232</v>
      </c>
      <c r="J91" s="38">
        <f t="shared" ca="1" si="1"/>
        <v>-5027759.9999995232</v>
      </c>
      <c r="N91" s="38">
        <f t="shared" ca="1" si="1"/>
        <v>2446000.0000000298</v>
      </c>
      <c r="R91" s="38">
        <f t="shared" ca="1" si="1"/>
        <v>2581760.0000000596</v>
      </c>
    </row>
    <row r="92" spans="1:21" ht="12.75" x14ac:dyDescent="0.2">
      <c r="A92"/>
    </row>
    <row r="93" spans="1:21" ht="12.75" x14ac:dyDescent="0.2">
      <c r="A93"/>
    </row>
    <row r="94" spans="1:21" ht="12.75" x14ac:dyDescent="0.2">
      <c r="A94"/>
    </row>
    <row r="95" spans="1:21" ht="12.75" x14ac:dyDescent="0.2">
      <c r="A95"/>
    </row>
    <row r="96" spans="1:21" ht="12.75" x14ac:dyDescent="0.2">
      <c r="A96"/>
    </row>
    <row r="97" spans="1:1" ht="12.75" x14ac:dyDescent="0.2">
      <c r="A97"/>
    </row>
    <row r="98" spans="1:1" ht="12.75" x14ac:dyDescent="0.2">
      <c r="A98"/>
    </row>
    <row r="99" spans="1:1" ht="12.75" x14ac:dyDescent="0.2">
      <c r="A99"/>
    </row>
    <row r="100" spans="1:1" ht="12.75" x14ac:dyDescent="0.2">
      <c r="A100"/>
    </row>
    <row r="101" spans="1:1" ht="12.75" x14ac:dyDescent="0.2">
      <c r="A101"/>
    </row>
    <row r="102" spans="1:1" ht="12.75" x14ac:dyDescent="0.2">
      <c r="A102"/>
    </row>
    <row r="103" spans="1:1" ht="12.75" x14ac:dyDescent="0.2">
      <c r="A103"/>
    </row>
    <row r="104" spans="1:1" ht="12.75" x14ac:dyDescent="0.2">
      <c r="A104"/>
    </row>
    <row r="105" spans="1:1" ht="12.75" x14ac:dyDescent="0.2">
      <c r="A105"/>
    </row>
    <row r="106" spans="1:1" ht="12.75" x14ac:dyDescent="0.2">
      <c r="A106"/>
    </row>
    <row r="107" spans="1:1" ht="12.75" x14ac:dyDescent="0.2">
      <c r="A107"/>
    </row>
    <row r="108" spans="1:1" ht="12.75" x14ac:dyDescent="0.2">
      <c r="A108"/>
    </row>
    <row r="109" spans="1:1" ht="12.75" x14ac:dyDescent="0.2">
      <c r="A109"/>
    </row>
    <row r="110" spans="1:1" ht="12.75" x14ac:dyDescent="0.2">
      <c r="A110"/>
    </row>
    <row r="111" spans="1:1" ht="12.75" x14ac:dyDescent="0.2">
      <c r="A111"/>
    </row>
    <row r="112" spans="1:1" ht="12.75" x14ac:dyDescent="0.2">
      <c r="A112"/>
    </row>
    <row r="113" spans="1:1" ht="12.75" x14ac:dyDescent="0.2">
      <c r="A113"/>
    </row>
    <row r="114" spans="1:1" ht="12.75" x14ac:dyDescent="0.2">
      <c r="A114"/>
    </row>
    <row r="115" spans="1:1" ht="12.75" x14ac:dyDescent="0.2">
      <c r="A115"/>
    </row>
    <row r="116" spans="1:1" ht="12.75" x14ac:dyDescent="0.2">
      <c r="A116"/>
    </row>
    <row r="117" spans="1:1" ht="12.75" x14ac:dyDescent="0.2">
      <c r="A117"/>
    </row>
    <row r="118" spans="1:1" ht="12.75" x14ac:dyDescent="0.2">
      <c r="A118"/>
    </row>
    <row r="119" spans="1:1" ht="12.75" x14ac:dyDescent="0.2">
      <c r="A119"/>
    </row>
    <row r="120" spans="1:1" ht="12.75" x14ac:dyDescent="0.2">
      <c r="A120"/>
    </row>
    <row r="121" spans="1:1" ht="12.75" x14ac:dyDescent="0.2">
      <c r="A121"/>
    </row>
    <row r="122" spans="1:1" ht="12.75" x14ac:dyDescent="0.2">
      <c r="A122"/>
    </row>
    <row r="123" spans="1:1" ht="12.75" x14ac:dyDescent="0.2">
      <c r="A123"/>
    </row>
    <row r="124" spans="1:1" ht="12.75" x14ac:dyDescent="0.2">
      <c r="A124"/>
    </row>
    <row r="125" spans="1:1" ht="12.75" x14ac:dyDescent="0.2">
      <c r="A125"/>
    </row>
    <row r="126" spans="1:1" ht="12.75" x14ac:dyDescent="0.2">
      <c r="A126"/>
    </row>
    <row r="127" spans="1:1" ht="12.75" x14ac:dyDescent="0.2">
      <c r="A127"/>
    </row>
    <row r="128" spans="1:1" ht="12.75" x14ac:dyDescent="0.2">
      <c r="A128"/>
    </row>
    <row r="129" spans="1:1" ht="12.75" x14ac:dyDescent="0.2">
      <c r="A129"/>
    </row>
    <row r="130" spans="1:1" ht="12.75" x14ac:dyDescent="0.2">
      <c r="A130"/>
    </row>
    <row r="131" spans="1:1" ht="12.75" x14ac:dyDescent="0.2">
      <c r="A131"/>
    </row>
    <row r="132" spans="1:1" ht="12.75" x14ac:dyDescent="0.2">
      <c r="A132"/>
    </row>
    <row r="133" spans="1:1" ht="12.75" x14ac:dyDescent="0.2">
      <c r="A133"/>
    </row>
    <row r="134" spans="1:1" ht="12.75" x14ac:dyDescent="0.2">
      <c r="A134"/>
    </row>
    <row r="135" spans="1:1" ht="12.75" x14ac:dyDescent="0.2">
      <c r="A135"/>
    </row>
    <row r="136" spans="1:1" ht="12.75" x14ac:dyDescent="0.2">
      <c r="A136"/>
    </row>
    <row r="137" spans="1:1" ht="12.75" x14ac:dyDescent="0.2">
      <c r="A137"/>
    </row>
    <row r="138" spans="1:1" ht="12.75" x14ac:dyDescent="0.2">
      <c r="A138"/>
    </row>
    <row r="139" spans="1:1" ht="12.75" x14ac:dyDescent="0.2">
      <c r="A139"/>
    </row>
    <row r="140" spans="1:1" ht="12.75" x14ac:dyDescent="0.2">
      <c r="A140"/>
    </row>
    <row r="141" spans="1:1" ht="12.75" x14ac:dyDescent="0.2">
      <c r="A141"/>
    </row>
    <row r="142" spans="1:1" ht="12.75" x14ac:dyDescent="0.2">
      <c r="A142"/>
    </row>
    <row r="143" spans="1:1" ht="12.75" x14ac:dyDescent="0.2">
      <c r="A143"/>
    </row>
    <row r="144" spans="1:1" ht="12.75" x14ac:dyDescent="0.2">
      <c r="A144"/>
    </row>
    <row r="145" spans="1:1" ht="12.75" x14ac:dyDescent="0.2">
      <c r="A145"/>
    </row>
    <row r="146" spans="1:1" ht="12.75" x14ac:dyDescent="0.2">
      <c r="A146"/>
    </row>
    <row r="147" spans="1:1" ht="12.75" x14ac:dyDescent="0.2">
      <c r="A147"/>
    </row>
    <row r="148" spans="1:1" ht="12.75" x14ac:dyDescent="0.2">
      <c r="A148"/>
    </row>
    <row r="149" spans="1:1" ht="12.75" x14ac:dyDescent="0.2">
      <c r="A149"/>
    </row>
    <row r="150" spans="1:1" ht="12.75" x14ac:dyDescent="0.2">
      <c r="A150"/>
    </row>
    <row r="151" spans="1:1" ht="12.75" x14ac:dyDescent="0.2">
      <c r="A151"/>
    </row>
    <row r="152" spans="1:1" ht="12.75" x14ac:dyDescent="0.2">
      <c r="A152"/>
    </row>
    <row r="153" spans="1:1" ht="12.75" x14ac:dyDescent="0.2">
      <c r="A153"/>
    </row>
    <row r="154" spans="1:1" ht="12.75" x14ac:dyDescent="0.2">
      <c r="A154"/>
    </row>
    <row r="155" spans="1:1" ht="12.75" x14ac:dyDescent="0.2">
      <c r="A155"/>
    </row>
    <row r="156" spans="1:1" ht="12.75" x14ac:dyDescent="0.2">
      <c r="A156"/>
    </row>
    <row r="157" spans="1:1" ht="12.75" x14ac:dyDescent="0.2">
      <c r="A157"/>
    </row>
    <row r="158" spans="1:1" ht="12.75" x14ac:dyDescent="0.2">
      <c r="A158"/>
    </row>
    <row r="159" spans="1:1" ht="12.75" x14ac:dyDescent="0.2">
      <c r="A159"/>
    </row>
    <row r="160" spans="1:1" ht="12.75" x14ac:dyDescent="0.2">
      <c r="A160"/>
    </row>
    <row r="161" spans="1:1" ht="12.75" x14ac:dyDescent="0.2">
      <c r="A161"/>
    </row>
    <row r="162" spans="1:1" ht="12.75" x14ac:dyDescent="0.2">
      <c r="A162"/>
    </row>
    <row r="163" spans="1:1" ht="12.75" x14ac:dyDescent="0.2">
      <c r="A163"/>
    </row>
    <row r="164" spans="1:1" ht="12.75" x14ac:dyDescent="0.2">
      <c r="A164"/>
    </row>
    <row r="165" spans="1:1" ht="12.75" x14ac:dyDescent="0.2">
      <c r="A165"/>
    </row>
    <row r="166" spans="1:1" ht="12.75" x14ac:dyDescent="0.2">
      <c r="A166"/>
    </row>
    <row r="167" spans="1:1" ht="12.75" x14ac:dyDescent="0.2">
      <c r="A167"/>
    </row>
    <row r="168" spans="1:1" ht="12.75" x14ac:dyDescent="0.2">
      <c r="A168"/>
    </row>
    <row r="169" spans="1:1" ht="12.75" x14ac:dyDescent="0.2">
      <c r="A169"/>
    </row>
    <row r="170" spans="1:1" ht="12.75" x14ac:dyDescent="0.2">
      <c r="A170"/>
    </row>
    <row r="171" spans="1:1" ht="12.75" x14ac:dyDescent="0.2">
      <c r="A171"/>
    </row>
    <row r="172" spans="1:1" ht="12.75" x14ac:dyDescent="0.2">
      <c r="A172"/>
    </row>
    <row r="173" spans="1:1" ht="12.75" x14ac:dyDescent="0.2">
      <c r="A173"/>
    </row>
    <row r="174" spans="1:1" ht="12.75" x14ac:dyDescent="0.2">
      <c r="A174"/>
    </row>
    <row r="175" spans="1:1" ht="12.75" x14ac:dyDescent="0.2">
      <c r="A175"/>
    </row>
    <row r="176" spans="1:1" ht="12.75" x14ac:dyDescent="0.2">
      <c r="A176"/>
    </row>
    <row r="177" spans="1:1" ht="12.75" x14ac:dyDescent="0.2">
      <c r="A177"/>
    </row>
    <row r="178" spans="1:1" ht="12.75" x14ac:dyDescent="0.2">
      <c r="A178"/>
    </row>
    <row r="179" spans="1:1" ht="12.75" x14ac:dyDescent="0.2">
      <c r="A179"/>
    </row>
    <row r="180" spans="1:1" ht="12.75" x14ac:dyDescent="0.2">
      <c r="A180"/>
    </row>
    <row r="181" spans="1:1" ht="12.75" x14ac:dyDescent="0.2">
      <c r="A181"/>
    </row>
    <row r="182" spans="1:1" ht="12.75" x14ac:dyDescent="0.2">
      <c r="A182"/>
    </row>
    <row r="183" spans="1:1" ht="12.75" x14ac:dyDescent="0.2">
      <c r="A183"/>
    </row>
    <row r="184" spans="1:1" ht="12.75" x14ac:dyDescent="0.2">
      <c r="A184"/>
    </row>
    <row r="185" spans="1:1" ht="12.75" x14ac:dyDescent="0.2">
      <c r="A185"/>
    </row>
    <row r="186" spans="1:1" ht="12.75" x14ac:dyDescent="0.2">
      <c r="A186"/>
    </row>
    <row r="187" spans="1:1" ht="12.75" x14ac:dyDescent="0.2">
      <c r="A187"/>
    </row>
    <row r="188" spans="1:1" ht="12.75" x14ac:dyDescent="0.2">
      <c r="A188"/>
    </row>
    <row r="189" spans="1:1" ht="12.75" x14ac:dyDescent="0.2">
      <c r="A189"/>
    </row>
    <row r="190" spans="1:1" ht="12.75" x14ac:dyDescent="0.2">
      <c r="A190"/>
    </row>
    <row r="191" spans="1:1" ht="12.75" x14ac:dyDescent="0.2">
      <c r="A191"/>
    </row>
    <row r="192" spans="1:1" ht="12.75" x14ac:dyDescent="0.2">
      <c r="A192"/>
    </row>
    <row r="193" spans="1:1" ht="12.75" x14ac:dyDescent="0.2">
      <c r="A193"/>
    </row>
    <row r="194" spans="1:1" ht="12.75" x14ac:dyDescent="0.2">
      <c r="A194"/>
    </row>
    <row r="195" spans="1:1" ht="12.75" x14ac:dyDescent="0.2">
      <c r="A195"/>
    </row>
    <row r="196" spans="1:1" ht="12.75" x14ac:dyDescent="0.2">
      <c r="A196"/>
    </row>
    <row r="197" spans="1:1" ht="12.75" x14ac:dyDescent="0.2">
      <c r="A197"/>
    </row>
    <row r="198" spans="1:1" ht="12.75" x14ac:dyDescent="0.2">
      <c r="A198"/>
    </row>
    <row r="199" spans="1:1" ht="12.75" x14ac:dyDescent="0.2">
      <c r="A199"/>
    </row>
    <row r="200" spans="1:1" ht="12.75" x14ac:dyDescent="0.2">
      <c r="A200"/>
    </row>
    <row r="201" spans="1:1" ht="12.75" x14ac:dyDescent="0.2">
      <c r="A201"/>
    </row>
    <row r="202" spans="1:1" ht="12.75" x14ac:dyDescent="0.2">
      <c r="A202"/>
    </row>
    <row r="203" spans="1:1" ht="12.75" x14ac:dyDescent="0.2">
      <c r="A203"/>
    </row>
    <row r="204" spans="1:1" ht="12.75" x14ac:dyDescent="0.2">
      <c r="A204"/>
    </row>
    <row r="205" spans="1:1" ht="12.75" x14ac:dyDescent="0.2">
      <c r="A205"/>
    </row>
    <row r="206" spans="1:1" ht="12.75" x14ac:dyDescent="0.2">
      <c r="A206"/>
    </row>
    <row r="207" spans="1:1" ht="12.75" x14ac:dyDescent="0.2">
      <c r="A207"/>
    </row>
    <row r="208" spans="1:1" ht="12.75" x14ac:dyDescent="0.2">
      <c r="A208"/>
    </row>
    <row r="209" spans="1:1" ht="12.75" x14ac:dyDescent="0.2">
      <c r="A209"/>
    </row>
    <row r="210" spans="1:1" ht="12.75" x14ac:dyDescent="0.2">
      <c r="A210"/>
    </row>
    <row r="211" spans="1:1" ht="12.75" x14ac:dyDescent="0.2">
      <c r="A211"/>
    </row>
    <row r="212" spans="1:1" ht="12.75" x14ac:dyDescent="0.2">
      <c r="A212"/>
    </row>
    <row r="213" spans="1:1" ht="12.75" x14ac:dyDescent="0.2">
      <c r="A213"/>
    </row>
    <row r="214" spans="1:1" ht="12.75" x14ac:dyDescent="0.2">
      <c r="A214"/>
    </row>
    <row r="215" spans="1:1" ht="12.75" x14ac:dyDescent="0.2">
      <c r="A215"/>
    </row>
    <row r="216" spans="1:1" ht="12.75" x14ac:dyDescent="0.2">
      <c r="A216"/>
    </row>
    <row r="217" spans="1:1" ht="12.75" x14ac:dyDescent="0.2">
      <c r="A217"/>
    </row>
    <row r="218" spans="1:1" ht="12.75" x14ac:dyDescent="0.2">
      <c r="A218"/>
    </row>
    <row r="219" spans="1:1" ht="12.75" x14ac:dyDescent="0.2">
      <c r="A219"/>
    </row>
    <row r="220" spans="1:1" ht="12.75" x14ac:dyDescent="0.2">
      <c r="A220"/>
    </row>
    <row r="221" spans="1:1" ht="12.75" x14ac:dyDescent="0.2">
      <c r="A221"/>
    </row>
    <row r="222" spans="1:1" ht="12.75" x14ac:dyDescent="0.2">
      <c r="A222"/>
    </row>
    <row r="223" spans="1:1" ht="12.75" x14ac:dyDescent="0.2">
      <c r="A223"/>
    </row>
    <row r="224" spans="1:1" ht="12.75" x14ac:dyDescent="0.2">
      <c r="A224"/>
    </row>
    <row r="225" spans="1:1" ht="12.75" x14ac:dyDescent="0.2">
      <c r="A225"/>
    </row>
    <row r="226" spans="1:1" ht="12.75" x14ac:dyDescent="0.2">
      <c r="A226"/>
    </row>
    <row r="227" spans="1:1" ht="12.75" x14ac:dyDescent="0.2">
      <c r="A227"/>
    </row>
    <row r="228" spans="1:1" ht="12.75" x14ac:dyDescent="0.2">
      <c r="A228"/>
    </row>
    <row r="229" spans="1:1" ht="12.75" x14ac:dyDescent="0.2">
      <c r="A229"/>
    </row>
    <row r="230" spans="1:1" ht="12.75" x14ac:dyDescent="0.2">
      <c r="A230"/>
    </row>
    <row r="231" spans="1:1" ht="12.75" x14ac:dyDescent="0.2">
      <c r="A231"/>
    </row>
    <row r="232" spans="1:1" ht="12.75" x14ac:dyDescent="0.2">
      <c r="A232"/>
    </row>
    <row r="233" spans="1:1" ht="12.75" x14ac:dyDescent="0.2">
      <c r="A233"/>
    </row>
    <row r="234" spans="1:1" ht="12.75" x14ac:dyDescent="0.2">
      <c r="A234"/>
    </row>
    <row r="235" spans="1:1" ht="12.75" x14ac:dyDescent="0.2">
      <c r="A235"/>
    </row>
    <row r="236" spans="1:1" ht="12.75" x14ac:dyDescent="0.2">
      <c r="A236"/>
    </row>
    <row r="237" spans="1:1" ht="12.75" x14ac:dyDescent="0.2">
      <c r="A237"/>
    </row>
    <row r="238" spans="1:1" ht="12.75" x14ac:dyDescent="0.2">
      <c r="A238"/>
    </row>
    <row r="239" spans="1:1" ht="12.75" x14ac:dyDescent="0.2">
      <c r="A239"/>
    </row>
    <row r="240" spans="1:1" ht="12.75" x14ac:dyDescent="0.2">
      <c r="A240"/>
    </row>
    <row r="241" spans="1:1" ht="12.75" x14ac:dyDescent="0.2">
      <c r="A241"/>
    </row>
    <row r="242" spans="1:1" ht="12.75" x14ac:dyDescent="0.2">
      <c r="A242"/>
    </row>
    <row r="243" spans="1:1" ht="12.75" x14ac:dyDescent="0.2">
      <c r="A243"/>
    </row>
    <row r="244" spans="1:1" ht="12.75" x14ac:dyDescent="0.2">
      <c r="A244"/>
    </row>
    <row r="245" spans="1:1" ht="12.75" x14ac:dyDescent="0.2">
      <c r="A245"/>
    </row>
    <row r="246" spans="1:1" ht="12.75" x14ac:dyDescent="0.2">
      <c r="A246"/>
    </row>
    <row r="247" spans="1:1" ht="12.75" x14ac:dyDescent="0.2">
      <c r="A247"/>
    </row>
    <row r="248" spans="1:1" ht="12.75" x14ac:dyDescent="0.2">
      <c r="A248"/>
    </row>
    <row r="249" spans="1:1" ht="12.75" x14ac:dyDescent="0.2">
      <c r="A249"/>
    </row>
    <row r="250" spans="1:1" ht="12.75" x14ac:dyDescent="0.2">
      <c r="A250"/>
    </row>
    <row r="251" spans="1:1" ht="12.75" x14ac:dyDescent="0.2">
      <c r="A251"/>
    </row>
    <row r="252" spans="1:1" ht="12.75" x14ac:dyDescent="0.2">
      <c r="A252"/>
    </row>
    <row r="253" spans="1:1" ht="12.75" x14ac:dyDescent="0.2">
      <c r="A253"/>
    </row>
    <row r="254" spans="1:1" ht="12.75" x14ac:dyDescent="0.2">
      <c r="A254"/>
    </row>
    <row r="255" spans="1:1" ht="12.75" x14ac:dyDescent="0.2">
      <c r="A255"/>
    </row>
    <row r="256" spans="1:1" ht="12.75" x14ac:dyDescent="0.2">
      <c r="A256"/>
    </row>
    <row r="257" spans="1:1" ht="12.75" x14ac:dyDescent="0.2">
      <c r="A257"/>
    </row>
    <row r="258" spans="1:1" ht="12.75" x14ac:dyDescent="0.2">
      <c r="A258"/>
    </row>
    <row r="259" spans="1:1" ht="12.75" x14ac:dyDescent="0.2">
      <c r="A259"/>
    </row>
    <row r="260" spans="1:1" ht="12.75" x14ac:dyDescent="0.2">
      <c r="A260"/>
    </row>
    <row r="261" spans="1:1" ht="12.75" x14ac:dyDescent="0.2">
      <c r="A261"/>
    </row>
    <row r="262" spans="1:1" ht="12.75" x14ac:dyDescent="0.2">
      <c r="A262"/>
    </row>
    <row r="263" spans="1:1" ht="12.75" x14ac:dyDescent="0.2">
      <c r="A263"/>
    </row>
    <row r="264" spans="1:1" ht="12.75" x14ac:dyDescent="0.2">
      <c r="A264"/>
    </row>
    <row r="265" spans="1:1" ht="12.75" x14ac:dyDescent="0.2">
      <c r="A265"/>
    </row>
    <row r="266" spans="1:1" ht="12.75" x14ac:dyDescent="0.2">
      <c r="A266"/>
    </row>
    <row r="267" spans="1:1" ht="12.75" x14ac:dyDescent="0.2">
      <c r="A267"/>
    </row>
    <row r="268" spans="1:1" ht="12.75" x14ac:dyDescent="0.2">
      <c r="A268"/>
    </row>
    <row r="269" spans="1:1" ht="12.75" x14ac:dyDescent="0.2">
      <c r="A269"/>
    </row>
    <row r="270" spans="1:1" ht="12.75" x14ac:dyDescent="0.2">
      <c r="A270"/>
    </row>
    <row r="271" spans="1:1" ht="12.75" x14ac:dyDescent="0.2">
      <c r="A271"/>
    </row>
    <row r="272" spans="1:1" ht="12.75" x14ac:dyDescent="0.2">
      <c r="A272"/>
    </row>
    <row r="273" spans="1:1" ht="12.75" x14ac:dyDescent="0.2">
      <c r="A273"/>
    </row>
    <row r="274" spans="1:1" ht="12.75" x14ac:dyDescent="0.2">
      <c r="A274"/>
    </row>
    <row r="275" spans="1:1" ht="12.75" x14ac:dyDescent="0.2">
      <c r="A275"/>
    </row>
    <row r="276" spans="1:1" ht="12.75" x14ac:dyDescent="0.2">
      <c r="A276"/>
    </row>
    <row r="277" spans="1:1" ht="12.75" x14ac:dyDescent="0.2">
      <c r="A277"/>
    </row>
    <row r="278" spans="1:1" ht="12.75" x14ac:dyDescent="0.2">
      <c r="A278"/>
    </row>
    <row r="279" spans="1:1" ht="12.75" x14ac:dyDescent="0.2">
      <c r="A279"/>
    </row>
    <row r="280" spans="1:1" ht="12.75" x14ac:dyDescent="0.2">
      <c r="A280"/>
    </row>
    <row r="281" spans="1:1" ht="12.75" x14ac:dyDescent="0.2">
      <c r="A281"/>
    </row>
    <row r="282" spans="1:1" ht="12.75" x14ac:dyDescent="0.2">
      <c r="A282"/>
    </row>
    <row r="283" spans="1:1" ht="12.75" x14ac:dyDescent="0.2">
      <c r="A283"/>
    </row>
    <row r="284" spans="1:1" ht="12.75" x14ac:dyDescent="0.2">
      <c r="A284"/>
    </row>
    <row r="285" spans="1:1" ht="12.75" x14ac:dyDescent="0.2">
      <c r="A285"/>
    </row>
    <row r="286" spans="1:1" ht="12.75" x14ac:dyDescent="0.2">
      <c r="A286"/>
    </row>
    <row r="287" spans="1:1" ht="12.75" x14ac:dyDescent="0.2">
      <c r="A287"/>
    </row>
    <row r="288" spans="1:1" ht="12.75" x14ac:dyDescent="0.2">
      <c r="A288"/>
    </row>
    <row r="289" spans="1:1" ht="12.75" x14ac:dyDescent="0.2">
      <c r="A289"/>
    </row>
    <row r="290" spans="1:1" ht="12.75" x14ac:dyDescent="0.2">
      <c r="A290"/>
    </row>
    <row r="291" spans="1:1" ht="12.75" x14ac:dyDescent="0.2">
      <c r="A291"/>
    </row>
    <row r="292" spans="1:1" ht="12.75" x14ac:dyDescent="0.2">
      <c r="A292"/>
    </row>
    <row r="293" spans="1:1" ht="12.75" x14ac:dyDescent="0.2">
      <c r="A293"/>
    </row>
    <row r="294" spans="1:1" ht="12.75" x14ac:dyDescent="0.2">
      <c r="A294"/>
    </row>
    <row r="295" spans="1:1" ht="12.75" x14ac:dyDescent="0.2">
      <c r="A295"/>
    </row>
    <row r="296" spans="1:1" ht="12.75" x14ac:dyDescent="0.2">
      <c r="A296"/>
    </row>
    <row r="297" spans="1:1" ht="12.75" x14ac:dyDescent="0.2">
      <c r="A297"/>
    </row>
    <row r="298" spans="1:1" ht="12.75" x14ac:dyDescent="0.2">
      <c r="A298"/>
    </row>
    <row r="299" spans="1:1" ht="12.75" x14ac:dyDescent="0.2">
      <c r="A299"/>
    </row>
    <row r="300" spans="1:1" ht="12.75" x14ac:dyDescent="0.2">
      <c r="A300"/>
    </row>
    <row r="301" spans="1:1" ht="12.75" x14ac:dyDescent="0.2">
      <c r="A301"/>
    </row>
    <row r="302" spans="1:1" ht="12.75" x14ac:dyDescent="0.2">
      <c r="A302"/>
    </row>
    <row r="303" spans="1:1" ht="12.75" x14ac:dyDescent="0.2">
      <c r="A303"/>
    </row>
    <row r="304" spans="1:1" ht="12.75" x14ac:dyDescent="0.2">
      <c r="A304"/>
    </row>
    <row r="305" spans="1:1" ht="12.75" x14ac:dyDescent="0.2">
      <c r="A305"/>
    </row>
    <row r="306" spans="1:1" ht="12.75" x14ac:dyDescent="0.2">
      <c r="A306"/>
    </row>
    <row r="307" spans="1:1" ht="12.75" x14ac:dyDescent="0.2">
      <c r="A307"/>
    </row>
    <row r="308" spans="1:1" ht="12.75" x14ac:dyDescent="0.2">
      <c r="A308"/>
    </row>
    <row r="309" spans="1:1" ht="12.75" x14ac:dyDescent="0.2">
      <c r="A309"/>
    </row>
    <row r="310" spans="1:1" ht="12.75" x14ac:dyDescent="0.2">
      <c r="A310"/>
    </row>
    <row r="311" spans="1:1" ht="12.75" x14ac:dyDescent="0.2">
      <c r="A311"/>
    </row>
    <row r="312" spans="1:1" ht="12.75" x14ac:dyDescent="0.2">
      <c r="A312"/>
    </row>
    <row r="313" spans="1:1" ht="12.75" x14ac:dyDescent="0.2">
      <c r="A313"/>
    </row>
    <row r="314" spans="1:1" ht="12.75" x14ac:dyDescent="0.2">
      <c r="A314"/>
    </row>
    <row r="315" spans="1:1" ht="12.75" x14ac:dyDescent="0.2">
      <c r="A315"/>
    </row>
    <row r="316" spans="1:1" ht="12.75" x14ac:dyDescent="0.2">
      <c r="A316"/>
    </row>
    <row r="317" spans="1:1" ht="12.75" x14ac:dyDescent="0.2">
      <c r="A317"/>
    </row>
    <row r="318" spans="1:1" ht="12.75" x14ac:dyDescent="0.2">
      <c r="A318"/>
    </row>
    <row r="319" spans="1:1" ht="12.75" x14ac:dyDescent="0.2">
      <c r="A319"/>
    </row>
    <row r="320" spans="1:1" ht="12.75" x14ac:dyDescent="0.2">
      <c r="A320"/>
    </row>
    <row r="321" spans="1:1" ht="12.75" x14ac:dyDescent="0.2">
      <c r="A321"/>
    </row>
    <row r="322" spans="1:1" ht="12.75" x14ac:dyDescent="0.2">
      <c r="A322"/>
    </row>
    <row r="323" spans="1:1" ht="12.75" x14ac:dyDescent="0.2">
      <c r="A323"/>
    </row>
    <row r="324" spans="1:1" ht="12.75" x14ac:dyDescent="0.2">
      <c r="A324"/>
    </row>
    <row r="325" spans="1:1" ht="12.75" x14ac:dyDescent="0.2">
      <c r="A325"/>
    </row>
    <row r="326" spans="1:1" ht="12.75" x14ac:dyDescent="0.2">
      <c r="A326"/>
    </row>
    <row r="327" spans="1:1" ht="12.75" x14ac:dyDescent="0.2">
      <c r="A327"/>
    </row>
    <row r="328" spans="1:1" ht="12.75" x14ac:dyDescent="0.2">
      <c r="A328"/>
    </row>
    <row r="329" spans="1:1" ht="12.75" x14ac:dyDescent="0.2">
      <c r="A329"/>
    </row>
    <row r="330" spans="1:1" ht="12.75" x14ac:dyDescent="0.2">
      <c r="A330"/>
    </row>
    <row r="331" spans="1:1" ht="12.75" x14ac:dyDescent="0.2">
      <c r="A331"/>
    </row>
    <row r="332" spans="1:1" ht="12.75" x14ac:dyDescent="0.2">
      <c r="A332"/>
    </row>
    <row r="333" spans="1:1" ht="12.75" x14ac:dyDescent="0.2">
      <c r="A333"/>
    </row>
    <row r="334" spans="1:1" ht="12.75" x14ac:dyDescent="0.2">
      <c r="A334"/>
    </row>
    <row r="335" spans="1:1" ht="12.75" x14ac:dyDescent="0.2">
      <c r="A335"/>
    </row>
    <row r="336" spans="1:1" ht="12.75" x14ac:dyDescent="0.2">
      <c r="A336"/>
    </row>
    <row r="337" spans="1:1" ht="12.75" x14ac:dyDescent="0.2">
      <c r="A337"/>
    </row>
    <row r="338" spans="1:1" ht="12.75" x14ac:dyDescent="0.2">
      <c r="A338"/>
    </row>
    <row r="339" spans="1:1" ht="12.75" x14ac:dyDescent="0.2">
      <c r="A339"/>
    </row>
    <row r="340" spans="1:1" ht="12.75" x14ac:dyDescent="0.2">
      <c r="A340"/>
    </row>
    <row r="341" spans="1:1" ht="12.75" x14ac:dyDescent="0.2">
      <c r="A341"/>
    </row>
    <row r="342" spans="1:1" ht="12.75" x14ac:dyDescent="0.2">
      <c r="A342"/>
    </row>
    <row r="343" spans="1:1" ht="12.75" x14ac:dyDescent="0.2">
      <c r="A343"/>
    </row>
    <row r="344" spans="1:1" ht="12.75" x14ac:dyDescent="0.2">
      <c r="A344"/>
    </row>
    <row r="345" spans="1:1" ht="12.75" x14ac:dyDescent="0.2">
      <c r="A345"/>
    </row>
    <row r="346" spans="1:1" ht="12.75" x14ac:dyDescent="0.2">
      <c r="A346"/>
    </row>
    <row r="347" spans="1:1" ht="12.75" x14ac:dyDescent="0.2">
      <c r="A347"/>
    </row>
    <row r="348" spans="1:1" ht="12.75" x14ac:dyDescent="0.2">
      <c r="A348"/>
    </row>
    <row r="349" spans="1:1" ht="12.75" x14ac:dyDescent="0.2">
      <c r="A349"/>
    </row>
    <row r="350" spans="1:1" ht="12.75" x14ac:dyDescent="0.2">
      <c r="A350"/>
    </row>
    <row r="351" spans="1:1" ht="12.75" x14ac:dyDescent="0.2">
      <c r="A351"/>
    </row>
    <row r="352" spans="1:1" ht="12.75" x14ac:dyDescent="0.2">
      <c r="A352"/>
    </row>
    <row r="353" spans="1:1" ht="12.75" x14ac:dyDescent="0.2">
      <c r="A353"/>
    </row>
    <row r="354" spans="1:1" ht="12.75" x14ac:dyDescent="0.2">
      <c r="A354"/>
    </row>
    <row r="355" spans="1:1" ht="12.75" x14ac:dyDescent="0.2">
      <c r="A355"/>
    </row>
    <row r="356" spans="1:1" ht="12.75" x14ac:dyDescent="0.2">
      <c r="A356"/>
    </row>
    <row r="357" spans="1:1" ht="12.75" x14ac:dyDescent="0.2">
      <c r="A357"/>
    </row>
    <row r="358" spans="1:1" ht="12.75" x14ac:dyDescent="0.2">
      <c r="A358"/>
    </row>
    <row r="359" spans="1:1" ht="12.75" x14ac:dyDescent="0.2">
      <c r="A359"/>
    </row>
    <row r="360" spans="1:1" ht="12.75" x14ac:dyDescent="0.2">
      <c r="A360"/>
    </row>
    <row r="361" spans="1:1" ht="12.75" x14ac:dyDescent="0.2">
      <c r="A361"/>
    </row>
    <row r="362" spans="1:1" ht="12.75" x14ac:dyDescent="0.2">
      <c r="A362"/>
    </row>
    <row r="363" spans="1:1" ht="12.75" x14ac:dyDescent="0.2">
      <c r="A363"/>
    </row>
    <row r="364" spans="1:1" ht="12.75" x14ac:dyDescent="0.2">
      <c r="A364"/>
    </row>
    <row r="365" spans="1:1" ht="12.75" x14ac:dyDescent="0.2">
      <c r="A365"/>
    </row>
    <row r="366" spans="1:1" ht="12.75" x14ac:dyDescent="0.2">
      <c r="A366"/>
    </row>
    <row r="367" spans="1:1" ht="12.75" x14ac:dyDescent="0.2">
      <c r="A367"/>
    </row>
    <row r="368" spans="1:1" ht="12.75" x14ac:dyDescent="0.2">
      <c r="A368"/>
    </row>
    <row r="369" spans="1:1" ht="12.75" x14ac:dyDescent="0.2">
      <c r="A369"/>
    </row>
    <row r="370" spans="1:1" ht="12.75" x14ac:dyDescent="0.2">
      <c r="A370"/>
    </row>
    <row r="371" spans="1:1" ht="12.75" x14ac:dyDescent="0.2">
      <c r="A371"/>
    </row>
    <row r="372" spans="1:1" ht="12.75" x14ac:dyDescent="0.2">
      <c r="A372"/>
    </row>
    <row r="373" spans="1:1" ht="12.75" x14ac:dyDescent="0.2">
      <c r="A373"/>
    </row>
    <row r="374" spans="1:1" ht="12.75" x14ac:dyDescent="0.2">
      <c r="A374"/>
    </row>
    <row r="375" spans="1:1" ht="12.75" x14ac:dyDescent="0.2">
      <c r="A375"/>
    </row>
    <row r="376" spans="1:1" ht="12.75" x14ac:dyDescent="0.2">
      <c r="A376"/>
    </row>
    <row r="377" spans="1:1" ht="12.75" x14ac:dyDescent="0.2">
      <c r="A377"/>
    </row>
    <row r="378" spans="1:1" ht="12.75" x14ac:dyDescent="0.2">
      <c r="A378"/>
    </row>
    <row r="379" spans="1:1" ht="12.75" x14ac:dyDescent="0.2">
      <c r="A379"/>
    </row>
    <row r="380" spans="1:1" ht="12.75" x14ac:dyDescent="0.2">
      <c r="A380"/>
    </row>
    <row r="381" spans="1:1" ht="12.75" x14ac:dyDescent="0.2">
      <c r="A381"/>
    </row>
    <row r="382" spans="1:1" ht="12.75" x14ac:dyDescent="0.2">
      <c r="A382"/>
    </row>
    <row r="383" spans="1:1" ht="12.75" x14ac:dyDescent="0.2">
      <c r="A383"/>
    </row>
    <row r="384" spans="1:1" ht="12.75" x14ac:dyDescent="0.2">
      <c r="A384"/>
    </row>
    <row r="385" spans="1:1" ht="12.75" x14ac:dyDescent="0.2">
      <c r="A385"/>
    </row>
    <row r="386" spans="1:1" ht="12.75" x14ac:dyDescent="0.2">
      <c r="A386"/>
    </row>
    <row r="387" spans="1:1" ht="12.75" x14ac:dyDescent="0.2">
      <c r="A387"/>
    </row>
    <row r="388" spans="1:1" ht="12.75" x14ac:dyDescent="0.2">
      <c r="A388"/>
    </row>
    <row r="389" spans="1:1" ht="12.75" x14ac:dyDescent="0.2">
      <c r="A389"/>
    </row>
    <row r="390" spans="1:1" ht="12.75" x14ac:dyDescent="0.2">
      <c r="A390"/>
    </row>
    <row r="391" spans="1:1" ht="12.75" x14ac:dyDescent="0.2">
      <c r="A391"/>
    </row>
    <row r="392" spans="1:1" ht="12.75" x14ac:dyDescent="0.2">
      <c r="A392"/>
    </row>
    <row r="393" spans="1:1" ht="12.75" x14ac:dyDescent="0.2">
      <c r="A393"/>
    </row>
    <row r="394" spans="1:1" ht="12.75" x14ac:dyDescent="0.2">
      <c r="A394"/>
    </row>
    <row r="395" spans="1:1" ht="12.75" x14ac:dyDescent="0.2">
      <c r="A395"/>
    </row>
    <row r="396" spans="1:1" ht="12.75" x14ac:dyDescent="0.2">
      <c r="A396"/>
    </row>
    <row r="397" spans="1:1" ht="12.75" x14ac:dyDescent="0.2">
      <c r="A397"/>
    </row>
    <row r="398" spans="1:1" ht="12.75" x14ac:dyDescent="0.2">
      <c r="A398"/>
    </row>
    <row r="399" spans="1:1" ht="12.75" x14ac:dyDescent="0.2">
      <c r="A399"/>
    </row>
    <row r="400" spans="1:1" ht="12.75" x14ac:dyDescent="0.2">
      <c r="A400"/>
    </row>
    <row r="401" spans="1:1" ht="12.75" x14ac:dyDescent="0.2">
      <c r="A401"/>
    </row>
    <row r="402" spans="1:1" ht="12.75" x14ac:dyDescent="0.2">
      <c r="A402"/>
    </row>
    <row r="403" spans="1:1" ht="12.75" x14ac:dyDescent="0.2">
      <c r="A403"/>
    </row>
    <row r="404" spans="1:1" ht="12.75" x14ac:dyDescent="0.2">
      <c r="A404"/>
    </row>
    <row r="405" spans="1:1" ht="12.75" x14ac:dyDescent="0.2">
      <c r="A405"/>
    </row>
    <row r="406" spans="1:1" ht="12.75" x14ac:dyDescent="0.2">
      <c r="A406"/>
    </row>
    <row r="407" spans="1:1" ht="12.75" x14ac:dyDescent="0.2">
      <c r="A407"/>
    </row>
    <row r="408" spans="1:1" ht="12.75" x14ac:dyDescent="0.2">
      <c r="A408"/>
    </row>
    <row r="409" spans="1:1" ht="12.75" x14ac:dyDescent="0.2">
      <c r="A409"/>
    </row>
    <row r="410" spans="1:1" ht="12.75" x14ac:dyDescent="0.2">
      <c r="A410"/>
    </row>
    <row r="411" spans="1:1" ht="12.75" x14ac:dyDescent="0.2">
      <c r="A411"/>
    </row>
    <row r="412" spans="1:1" ht="12.75" x14ac:dyDescent="0.2">
      <c r="A412"/>
    </row>
    <row r="413" spans="1:1" ht="12.75" x14ac:dyDescent="0.2">
      <c r="A413"/>
    </row>
    <row r="414" spans="1:1" ht="12.75" x14ac:dyDescent="0.2">
      <c r="A414"/>
    </row>
    <row r="415" spans="1:1" ht="12.75" x14ac:dyDescent="0.2">
      <c r="A415"/>
    </row>
    <row r="416" spans="1:1" ht="12.75" x14ac:dyDescent="0.2">
      <c r="A416"/>
    </row>
    <row r="417" spans="1:1" ht="12.75" x14ac:dyDescent="0.2">
      <c r="A417"/>
    </row>
    <row r="418" spans="1:1" ht="12.75" x14ac:dyDescent="0.2">
      <c r="A418"/>
    </row>
    <row r="419" spans="1:1" ht="12.75" x14ac:dyDescent="0.2">
      <c r="A419"/>
    </row>
    <row r="420" spans="1:1" ht="12.75" x14ac:dyDescent="0.2">
      <c r="A420"/>
    </row>
    <row r="421" spans="1:1" ht="12.75" x14ac:dyDescent="0.2">
      <c r="A421"/>
    </row>
    <row r="422" spans="1:1" ht="12.75" x14ac:dyDescent="0.2">
      <c r="A422"/>
    </row>
    <row r="423" spans="1:1" ht="12.75" x14ac:dyDescent="0.2">
      <c r="A423"/>
    </row>
    <row r="424" spans="1:1" ht="12.75" x14ac:dyDescent="0.2">
      <c r="A424"/>
    </row>
    <row r="425" spans="1:1" ht="12.75" x14ac:dyDescent="0.2">
      <c r="A425"/>
    </row>
    <row r="426" spans="1:1" ht="12.75" x14ac:dyDescent="0.2">
      <c r="A426"/>
    </row>
    <row r="427" spans="1:1" ht="12.75" x14ac:dyDescent="0.2">
      <c r="A427"/>
    </row>
    <row r="428" spans="1:1" ht="12.75" x14ac:dyDescent="0.2">
      <c r="A428"/>
    </row>
    <row r="429" spans="1:1" ht="12.75" x14ac:dyDescent="0.2">
      <c r="A429"/>
    </row>
    <row r="430" spans="1:1" ht="12.75" x14ac:dyDescent="0.2">
      <c r="A430"/>
    </row>
    <row r="431" spans="1:1" ht="12.75" x14ac:dyDescent="0.2">
      <c r="A431"/>
    </row>
    <row r="432" spans="1:1" ht="12.75" x14ac:dyDescent="0.2">
      <c r="A432"/>
    </row>
    <row r="433" spans="1:1" ht="12.75" x14ac:dyDescent="0.2">
      <c r="A433"/>
    </row>
    <row r="434" spans="1:1" ht="12.75" x14ac:dyDescent="0.2">
      <c r="A434"/>
    </row>
    <row r="435" spans="1:1" ht="12.75" x14ac:dyDescent="0.2">
      <c r="A435"/>
    </row>
    <row r="436" spans="1:1" ht="12.75" x14ac:dyDescent="0.2">
      <c r="A436"/>
    </row>
    <row r="437" spans="1:1" ht="12.75" x14ac:dyDescent="0.2">
      <c r="A437"/>
    </row>
    <row r="438" spans="1:1" ht="12.75" x14ac:dyDescent="0.2">
      <c r="A438"/>
    </row>
    <row r="439" spans="1:1" ht="12.75" x14ac:dyDescent="0.2">
      <c r="A439"/>
    </row>
    <row r="440" spans="1:1" ht="12.75" x14ac:dyDescent="0.2">
      <c r="A440"/>
    </row>
    <row r="441" spans="1:1" ht="12.75" x14ac:dyDescent="0.2">
      <c r="A441"/>
    </row>
    <row r="442" spans="1:1" ht="12.75" x14ac:dyDescent="0.2">
      <c r="A442"/>
    </row>
    <row r="443" spans="1:1" ht="12.75" x14ac:dyDescent="0.2">
      <c r="A443"/>
    </row>
    <row r="444" spans="1:1" ht="12.75" x14ac:dyDescent="0.2">
      <c r="A444"/>
    </row>
    <row r="445" spans="1:1" ht="12.75" x14ac:dyDescent="0.2">
      <c r="A445"/>
    </row>
    <row r="446" spans="1:1" ht="12.75" x14ac:dyDescent="0.2">
      <c r="A446"/>
    </row>
    <row r="447" spans="1:1" ht="12.75" x14ac:dyDescent="0.2">
      <c r="A447"/>
    </row>
    <row r="448" spans="1:1" ht="12.75" x14ac:dyDescent="0.2">
      <c r="A448"/>
    </row>
    <row r="449" spans="1:1" ht="12.75" x14ac:dyDescent="0.2">
      <c r="A449"/>
    </row>
    <row r="450" spans="1:1" ht="12.75" x14ac:dyDescent="0.2">
      <c r="A450"/>
    </row>
    <row r="451" spans="1:1" ht="12.75" x14ac:dyDescent="0.2">
      <c r="A451"/>
    </row>
    <row r="452" spans="1:1" ht="12.75" x14ac:dyDescent="0.2">
      <c r="A452"/>
    </row>
    <row r="453" spans="1:1" ht="12.75" x14ac:dyDescent="0.2">
      <c r="A453"/>
    </row>
    <row r="454" spans="1:1" ht="12.75" x14ac:dyDescent="0.2">
      <c r="A454"/>
    </row>
    <row r="455" spans="1:1" ht="12.75" x14ac:dyDescent="0.2">
      <c r="A455"/>
    </row>
    <row r="456" spans="1:1" ht="12.75" x14ac:dyDescent="0.2">
      <c r="A456"/>
    </row>
    <row r="457" spans="1:1" ht="12.75" x14ac:dyDescent="0.2">
      <c r="A457"/>
    </row>
    <row r="458" spans="1:1" ht="12.75" x14ac:dyDescent="0.2">
      <c r="A458"/>
    </row>
    <row r="459" spans="1:1" ht="12.75" x14ac:dyDescent="0.2">
      <c r="A459"/>
    </row>
    <row r="460" spans="1:1" ht="12.75" x14ac:dyDescent="0.2">
      <c r="A460"/>
    </row>
    <row r="461" spans="1:1" ht="12.75" x14ac:dyDescent="0.2">
      <c r="A461"/>
    </row>
    <row r="462" spans="1:1" ht="12.75" x14ac:dyDescent="0.2">
      <c r="A462"/>
    </row>
    <row r="463" spans="1:1" ht="12.75" x14ac:dyDescent="0.2">
      <c r="A463"/>
    </row>
    <row r="464" spans="1:1" ht="12.75" x14ac:dyDescent="0.2">
      <c r="A464"/>
    </row>
    <row r="465" spans="1:1" ht="12.75" x14ac:dyDescent="0.2">
      <c r="A465"/>
    </row>
    <row r="466" spans="1:1" ht="12.75" x14ac:dyDescent="0.2">
      <c r="A466"/>
    </row>
    <row r="467" spans="1:1" ht="12.75" x14ac:dyDescent="0.2">
      <c r="A467"/>
    </row>
    <row r="468" spans="1:1" ht="12.75" x14ac:dyDescent="0.2">
      <c r="A468"/>
    </row>
    <row r="469" spans="1:1" ht="12.75" x14ac:dyDescent="0.2">
      <c r="A469"/>
    </row>
    <row r="470" spans="1:1" ht="12.75" x14ac:dyDescent="0.2">
      <c r="A470"/>
    </row>
    <row r="471" spans="1:1" ht="12.75" x14ac:dyDescent="0.2">
      <c r="A471"/>
    </row>
    <row r="472" spans="1:1" ht="12.75" x14ac:dyDescent="0.2">
      <c r="A472"/>
    </row>
    <row r="473" spans="1:1" ht="12.75" x14ac:dyDescent="0.2">
      <c r="A473"/>
    </row>
    <row r="474" spans="1:1" ht="12.75" x14ac:dyDescent="0.2">
      <c r="A474"/>
    </row>
    <row r="475" spans="1:1" ht="12.75" x14ac:dyDescent="0.2">
      <c r="A475"/>
    </row>
    <row r="476" spans="1:1" ht="12.75" x14ac:dyDescent="0.2">
      <c r="A476"/>
    </row>
    <row r="477" spans="1:1" ht="12.75" x14ac:dyDescent="0.2">
      <c r="A477"/>
    </row>
    <row r="478" spans="1:1" ht="12.75" x14ac:dyDescent="0.2">
      <c r="A478"/>
    </row>
    <row r="479" spans="1:1" ht="12.75" x14ac:dyDescent="0.2">
      <c r="A479"/>
    </row>
    <row r="480" spans="1:1" ht="12.75" x14ac:dyDescent="0.2">
      <c r="A480"/>
    </row>
    <row r="481" spans="1:1" ht="12.75" x14ac:dyDescent="0.2">
      <c r="A481"/>
    </row>
    <row r="482" spans="1:1" ht="12.75" x14ac:dyDescent="0.2">
      <c r="A482"/>
    </row>
    <row r="483" spans="1:1" ht="12.75" x14ac:dyDescent="0.2">
      <c r="A483"/>
    </row>
    <row r="484" spans="1:1" ht="12.75" x14ac:dyDescent="0.2">
      <c r="A484"/>
    </row>
    <row r="485" spans="1:1" ht="12.75" x14ac:dyDescent="0.2">
      <c r="A485"/>
    </row>
    <row r="486" spans="1:1" ht="12.75" x14ac:dyDescent="0.2">
      <c r="A486"/>
    </row>
    <row r="487" spans="1:1" ht="12.75" x14ac:dyDescent="0.2">
      <c r="A487"/>
    </row>
    <row r="488" spans="1:1" ht="12.75" x14ac:dyDescent="0.2">
      <c r="A488"/>
    </row>
    <row r="489" spans="1:1" ht="12.75" x14ac:dyDescent="0.2">
      <c r="A489"/>
    </row>
    <row r="490" spans="1:1" ht="12.75" x14ac:dyDescent="0.2">
      <c r="A490"/>
    </row>
    <row r="491" spans="1:1" ht="12.75" x14ac:dyDescent="0.2">
      <c r="A491"/>
    </row>
    <row r="492" spans="1:1" ht="12.75" x14ac:dyDescent="0.2">
      <c r="A492"/>
    </row>
    <row r="493" spans="1:1" ht="12.75" x14ac:dyDescent="0.2">
      <c r="A493"/>
    </row>
    <row r="494" spans="1:1" ht="12.75" x14ac:dyDescent="0.2">
      <c r="A494"/>
    </row>
    <row r="495" spans="1:1" ht="12.75" x14ac:dyDescent="0.2">
      <c r="A495"/>
    </row>
    <row r="496" spans="1:1" ht="12.75" x14ac:dyDescent="0.2">
      <c r="A496"/>
    </row>
    <row r="497" spans="1:1" ht="12.75" x14ac:dyDescent="0.2">
      <c r="A497"/>
    </row>
    <row r="498" spans="1:1" ht="12.75" x14ac:dyDescent="0.2">
      <c r="A498"/>
    </row>
    <row r="499" spans="1:1" ht="12.75" x14ac:dyDescent="0.2">
      <c r="A499"/>
    </row>
    <row r="500" spans="1:1" ht="12.75" x14ac:dyDescent="0.2">
      <c r="A500"/>
    </row>
    <row r="501" spans="1:1" ht="12.75" x14ac:dyDescent="0.2">
      <c r="A501"/>
    </row>
    <row r="502" spans="1:1" ht="12.75" x14ac:dyDescent="0.2">
      <c r="A502"/>
    </row>
    <row r="503" spans="1:1" ht="12.75" x14ac:dyDescent="0.2">
      <c r="A503"/>
    </row>
    <row r="504" spans="1:1" ht="12.75" x14ac:dyDescent="0.2">
      <c r="A504"/>
    </row>
    <row r="505" spans="1:1" ht="12.75" x14ac:dyDescent="0.2">
      <c r="A505"/>
    </row>
    <row r="506" spans="1:1" ht="12.75" x14ac:dyDescent="0.2">
      <c r="A506"/>
    </row>
    <row r="507" spans="1:1" ht="12.75" x14ac:dyDescent="0.2">
      <c r="A507"/>
    </row>
    <row r="508" spans="1:1" ht="12.75" x14ac:dyDescent="0.2">
      <c r="A508"/>
    </row>
    <row r="509" spans="1:1" ht="12.75" x14ac:dyDescent="0.2">
      <c r="A509"/>
    </row>
    <row r="510" spans="1:1" ht="12.75" x14ac:dyDescent="0.2">
      <c r="A510"/>
    </row>
    <row r="511" spans="1:1" ht="12.75" x14ac:dyDescent="0.2">
      <c r="A511"/>
    </row>
    <row r="512" spans="1:1" ht="12.75" x14ac:dyDescent="0.2">
      <c r="A512"/>
    </row>
    <row r="513" spans="1:1" ht="12.75" x14ac:dyDescent="0.2">
      <c r="A513"/>
    </row>
    <row r="514" spans="1:1" ht="12.75" x14ac:dyDescent="0.2">
      <c r="A514"/>
    </row>
    <row r="515" spans="1:1" ht="12.75" x14ac:dyDescent="0.2">
      <c r="A515"/>
    </row>
    <row r="516" spans="1:1" ht="12.75" x14ac:dyDescent="0.2">
      <c r="A516"/>
    </row>
    <row r="517" spans="1:1" ht="12.75" x14ac:dyDescent="0.2">
      <c r="A517"/>
    </row>
    <row r="518" spans="1:1" ht="12.75" x14ac:dyDescent="0.2">
      <c r="A518"/>
    </row>
    <row r="519" spans="1:1" ht="12.75" x14ac:dyDescent="0.2">
      <c r="A519"/>
    </row>
    <row r="520" spans="1:1" ht="12.75" x14ac:dyDescent="0.2">
      <c r="A520"/>
    </row>
    <row r="521" spans="1:1" ht="12.75" x14ac:dyDescent="0.2">
      <c r="A521"/>
    </row>
    <row r="522" spans="1:1" ht="12.75" x14ac:dyDescent="0.2">
      <c r="A522"/>
    </row>
    <row r="523" spans="1:1" ht="12.75" x14ac:dyDescent="0.2">
      <c r="A523"/>
    </row>
    <row r="524" spans="1:1" ht="12.75" x14ac:dyDescent="0.2">
      <c r="A524"/>
    </row>
    <row r="525" spans="1:1" ht="12.75" x14ac:dyDescent="0.2">
      <c r="A525"/>
    </row>
    <row r="526" spans="1:1" ht="12.75" x14ac:dyDescent="0.2">
      <c r="A526"/>
    </row>
    <row r="527" spans="1:1" ht="12.75" x14ac:dyDescent="0.2">
      <c r="A527"/>
    </row>
    <row r="528" spans="1:1" ht="12.75" x14ac:dyDescent="0.2">
      <c r="A528"/>
    </row>
    <row r="529" spans="1:1" ht="12.75" x14ac:dyDescent="0.2">
      <c r="A529"/>
    </row>
    <row r="530" spans="1:1" ht="12.75" x14ac:dyDescent="0.2">
      <c r="A530"/>
    </row>
    <row r="531" spans="1:1" ht="12.75" x14ac:dyDescent="0.2">
      <c r="A531"/>
    </row>
    <row r="532" spans="1:1" ht="12.75" x14ac:dyDescent="0.2">
      <c r="A532"/>
    </row>
    <row r="533" spans="1:1" ht="12.75" x14ac:dyDescent="0.2">
      <c r="A533"/>
    </row>
    <row r="534" spans="1:1" ht="12.75" x14ac:dyDescent="0.2">
      <c r="A534"/>
    </row>
    <row r="535" spans="1:1" ht="12.75" x14ac:dyDescent="0.2">
      <c r="A535"/>
    </row>
    <row r="536" spans="1:1" ht="12.75" x14ac:dyDescent="0.2">
      <c r="A536"/>
    </row>
    <row r="537" spans="1:1" ht="12.75" x14ac:dyDescent="0.2">
      <c r="A537"/>
    </row>
    <row r="538" spans="1:1" ht="12.75" x14ac:dyDescent="0.2">
      <c r="A538"/>
    </row>
    <row r="539" spans="1:1" ht="12.75" x14ac:dyDescent="0.2">
      <c r="A539"/>
    </row>
    <row r="540" spans="1:1" ht="12.75" x14ac:dyDescent="0.2">
      <c r="A540"/>
    </row>
    <row r="541" spans="1:1" ht="12.75" x14ac:dyDescent="0.2">
      <c r="A541"/>
    </row>
    <row r="542" spans="1:1" ht="12.75" x14ac:dyDescent="0.2">
      <c r="A542"/>
    </row>
    <row r="543" spans="1:1" ht="12.75" x14ac:dyDescent="0.2">
      <c r="A543"/>
    </row>
    <row r="544" spans="1:1" ht="12.75" x14ac:dyDescent="0.2">
      <c r="A544"/>
    </row>
    <row r="545" spans="1:1" ht="12.75" x14ac:dyDescent="0.2">
      <c r="A545"/>
    </row>
    <row r="546" spans="1:1" ht="12.75" x14ac:dyDescent="0.2">
      <c r="A546"/>
    </row>
    <row r="547" spans="1:1" ht="12.75" x14ac:dyDescent="0.2">
      <c r="A547"/>
    </row>
    <row r="548" spans="1:1" ht="12.75" x14ac:dyDescent="0.2">
      <c r="A548"/>
    </row>
    <row r="549" spans="1:1" ht="12.75" x14ac:dyDescent="0.2">
      <c r="A549"/>
    </row>
    <row r="550" spans="1:1" ht="12.75" x14ac:dyDescent="0.2">
      <c r="A550"/>
    </row>
    <row r="551" spans="1:1" ht="12.75" x14ac:dyDescent="0.2">
      <c r="A551"/>
    </row>
    <row r="552" spans="1:1" ht="12.75" x14ac:dyDescent="0.2">
      <c r="A552"/>
    </row>
    <row r="553" spans="1:1" ht="12.75" x14ac:dyDescent="0.2">
      <c r="A553"/>
    </row>
    <row r="554" spans="1:1" ht="12.75" x14ac:dyDescent="0.2">
      <c r="A554"/>
    </row>
    <row r="555" spans="1:1" ht="12.75" x14ac:dyDescent="0.2">
      <c r="A555"/>
    </row>
    <row r="556" spans="1:1" ht="12.75" x14ac:dyDescent="0.2">
      <c r="A556"/>
    </row>
    <row r="557" spans="1:1" ht="12.75" x14ac:dyDescent="0.2">
      <c r="A557"/>
    </row>
    <row r="558" spans="1:1" ht="12.75" x14ac:dyDescent="0.2">
      <c r="A558"/>
    </row>
    <row r="559" spans="1:1" ht="12.75" x14ac:dyDescent="0.2">
      <c r="A559"/>
    </row>
    <row r="560" spans="1:1" ht="12.75" x14ac:dyDescent="0.2">
      <c r="A560"/>
    </row>
    <row r="561" spans="1:1" ht="12.75" x14ac:dyDescent="0.2">
      <c r="A561"/>
    </row>
    <row r="562" spans="1:1" ht="12.75" x14ac:dyDescent="0.2">
      <c r="A562"/>
    </row>
    <row r="563" spans="1:1" ht="12.75" x14ac:dyDescent="0.2">
      <c r="A563"/>
    </row>
    <row r="564" spans="1:1" ht="12.75" x14ac:dyDescent="0.2">
      <c r="A564"/>
    </row>
    <row r="565" spans="1:1" ht="12.75" x14ac:dyDescent="0.2">
      <c r="A565"/>
    </row>
    <row r="566" spans="1:1" ht="12.75" x14ac:dyDescent="0.2">
      <c r="A566"/>
    </row>
    <row r="567" spans="1:1" ht="12.75" x14ac:dyDescent="0.2">
      <c r="A567"/>
    </row>
    <row r="568" spans="1:1" ht="12.75" x14ac:dyDescent="0.2">
      <c r="A568"/>
    </row>
    <row r="569" spans="1:1" ht="12.75" x14ac:dyDescent="0.2">
      <c r="A569"/>
    </row>
    <row r="570" spans="1:1" ht="12.75" x14ac:dyDescent="0.2">
      <c r="A570"/>
    </row>
    <row r="571" spans="1:1" ht="12.75" x14ac:dyDescent="0.2">
      <c r="A571"/>
    </row>
    <row r="572" spans="1:1" ht="12.75" x14ac:dyDescent="0.2">
      <c r="A572"/>
    </row>
    <row r="573" spans="1:1" ht="12.75" x14ac:dyDescent="0.2">
      <c r="A573"/>
    </row>
    <row r="574" spans="1:1" ht="12.75" x14ac:dyDescent="0.2">
      <c r="A574"/>
    </row>
    <row r="575" spans="1:1" ht="12.75" x14ac:dyDescent="0.2">
      <c r="A575"/>
    </row>
    <row r="576" spans="1:1" ht="12.75" x14ac:dyDescent="0.2">
      <c r="A576"/>
    </row>
    <row r="577" spans="1:1" ht="12.75" x14ac:dyDescent="0.2">
      <c r="A577"/>
    </row>
    <row r="578" spans="1:1" ht="12.75" x14ac:dyDescent="0.2">
      <c r="A578"/>
    </row>
    <row r="579" spans="1:1" ht="12.75" x14ac:dyDescent="0.2">
      <c r="A579"/>
    </row>
    <row r="580" spans="1:1" ht="12.75" x14ac:dyDescent="0.2">
      <c r="A580"/>
    </row>
    <row r="581" spans="1:1" ht="12.75" x14ac:dyDescent="0.2">
      <c r="A581"/>
    </row>
    <row r="582" spans="1:1" ht="12.75" x14ac:dyDescent="0.2">
      <c r="A582"/>
    </row>
    <row r="583" spans="1:1" ht="12.75" x14ac:dyDescent="0.2">
      <c r="A583"/>
    </row>
    <row r="584" spans="1:1" ht="12.75" x14ac:dyDescent="0.2">
      <c r="A584"/>
    </row>
    <row r="585" spans="1:1" ht="12.75" x14ac:dyDescent="0.2">
      <c r="A585"/>
    </row>
    <row r="586" spans="1:1" ht="12.75" x14ac:dyDescent="0.2">
      <c r="A586"/>
    </row>
    <row r="587" spans="1:1" ht="12.75" x14ac:dyDescent="0.2">
      <c r="A587"/>
    </row>
    <row r="588" spans="1:1" ht="12.75" x14ac:dyDescent="0.2">
      <c r="A588"/>
    </row>
    <row r="589" spans="1:1" ht="12.75" x14ac:dyDescent="0.2">
      <c r="A589"/>
    </row>
    <row r="590" spans="1:1" ht="12.75" x14ac:dyDescent="0.2">
      <c r="A590"/>
    </row>
    <row r="591" spans="1:1" ht="12.75" x14ac:dyDescent="0.2">
      <c r="A591"/>
    </row>
    <row r="592" spans="1:1" ht="12.75" x14ac:dyDescent="0.2">
      <c r="A592"/>
    </row>
    <row r="593" spans="1:1" ht="12.75" x14ac:dyDescent="0.2">
      <c r="A593"/>
    </row>
    <row r="594" spans="1:1" ht="12.75" x14ac:dyDescent="0.2">
      <c r="A594"/>
    </row>
    <row r="595" spans="1:1" ht="12.75" x14ac:dyDescent="0.2">
      <c r="A595"/>
    </row>
    <row r="596" spans="1:1" ht="12.75" x14ac:dyDescent="0.2">
      <c r="A596"/>
    </row>
    <row r="597" spans="1:1" ht="12.75" x14ac:dyDescent="0.2">
      <c r="A597"/>
    </row>
    <row r="598" spans="1:1" ht="12.75" x14ac:dyDescent="0.2">
      <c r="A598"/>
    </row>
    <row r="599" spans="1:1" ht="12.75" x14ac:dyDescent="0.2">
      <c r="A599"/>
    </row>
    <row r="600" spans="1:1" ht="12.75" x14ac:dyDescent="0.2">
      <c r="A600"/>
    </row>
    <row r="601" spans="1:1" ht="12.75" x14ac:dyDescent="0.2">
      <c r="A601"/>
    </row>
    <row r="602" spans="1:1" ht="12.75" x14ac:dyDescent="0.2">
      <c r="A602"/>
    </row>
    <row r="603" spans="1:1" ht="12.75" x14ac:dyDescent="0.2">
      <c r="A603"/>
    </row>
    <row r="604" spans="1:1" ht="12.75" x14ac:dyDescent="0.2">
      <c r="A604"/>
    </row>
    <row r="605" spans="1:1" ht="12.75" x14ac:dyDescent="0.2">
      <c r="A605"/>
    </row>
    <row r="606" spans="1:1" ht="12.75" x14ac:dyDescent="0.2">
      <c r="A606"/>
    </row>
    <row r="607" spans="1:1" ht="12.75" x14ac:dyDescent="0.2">
      <c r="A607"/>
    </row>
    <row r="608" spans="1:1" ht="12.75" x14ac:dyDescent="0.2">
      <c r="A608"/>
    </row>
    <row r="609" spans="1:1" ht="12.75" x14ac:dyDescent="0.2">
      <c r="A609"/>
    </row>
    <row r="610" spans="1:1" ht="12.75" x14ac:dyDescent="0.2">
      <c r="A610"/>
    </row>
    <row r="611" spans="1:1" ht="12.75" x14ac:dyDescent="0.2">
      <c r="A611"/>
    </row>
    <row r="612" spans="1:1" ht="12.75" x14ac:dyDescent="0.2">
      <c r="A612"/>
    </row>
    <row r="613" spans="1:1" ht="12.75" x14ac:dyDescent="0.2">
      <c r="A613"/>
    </row>
    <row r="614" spans="1:1" ht="12.75" x14ac:dyDescent="0.2">
      <c r="A614"/>
    </row>
    <row r="615" spans="1:1" ht="12.75" x14ac:dyDescent="0.2">
      <c r="A615"/>
    </row>
    <row r="616" spans="1:1" ht="12.75" x14ac:dyDescent="0.2">
      <c r="A616"/>
    </row>
    <row r="617" spans="1:1" ht="12.75" x14ac:dyDescent="0.2">
      <c r="A617"/>
    </row>
    <row r="618" spans="1:1" ht="12.75" x14ac:dyDescent="0.2">
      <c r="A618"/>
    </row>
    <row r="619" spans="1:1" ht="12.75" x14ac:dyDescent="0.2">
      <c r="A619"/>
    </row>
    <row r="620" spans="1:1" ht="12.75" x14ac:dyDescent="0.2">
      <c r="A620"/>
    </row>
    <row r="621" spans="1:1" ht="12.75" x14ac:dyDescent="0.2">
      <c r="A621"/>
    </row>
    <row r="622" spans="1:1" ht="12.75" x14ac:dyDescent="0.2">
      <c r="A622"/>
    </row>
    <row r="623" spans="1:1" ht="12.75" x14ac:dyDescent="0.2">
      <c r="A623"/>
    </row>
    <row r="624" spans="1:1" ht="12.75" x14ac:dyDescent="0.2">
      <c r="A624"/>
    </row>
    <row r="625" spans="1:1" ht="12.75" x14ac:dyDescent="0.2">
      <c r="A625"/>
    </row>
    <row r="626" spans="1:1" ht="12.75" x14ac:dyDescent="0.2">
      <c r="A626"/>
    </row>
    <row r="627" spans="1:1" ht="12.75" x14ac:dyDescent="0.2">
      <c r="A627"/>
    </row>
    <row r="628" spans="1:1" ht="12.75" x14ac:dyDescent="0.2">
      <c r="A628"/>
    </row>
    <row r="629" spans="1:1" ht="12.75" x14ac:dyDescent="0.2">
      <c r="A629"/>
    </row>
    <row r="630" spans="1:1" ht="12.75" x14ac:dyDescent="0.2">
      <c r="A630"/>
    </row>
    <row r="631" spans="1:1" ht="12.75" x14ac:dyDescent="0.2">
      <c r="A631"/>
    </row>
    <row r="632" spans="1:1" ht="12.75" x14ac:dyDescent="0.2">
      <c r="A632"/>
    </row>
    <row r="633" spans="1:1" ht="12.75" x14ac:dyDescent="0.2">
      <c r="A633"/>
    </row>
    <row r="634" spans="1:1" ht="12.75" x14ac:dyDescent="0.2">
      <c r="A634"/>
    </row>
    <row r="635" spans="1:1" ht="12.75" x14ac:dyDescent="0.2">
      <c r="A635"/>
    </row>
    <row r="636" spans="1:1" ht="12.75" x14ac:dyDescent="0.2">
      <c r="A636"/>
    </row>
    <row r="637" spans="1:1" ht="12.75" x14ac:dyDescent="0.2">
      <c r="A637"/>
    </row>
    <row r="638" spans="1:1" ht="12.75" x14ac:dyDescent="0.2">
      <c r="A638"/>
    </row>
    <row r="639" spans="1:1" ht="12.75" x14ac:dyDescent="0.2">
      <c r="A639"/>
    </row>
    <row r="640" spans="1:1" ht="12.75" x14ac:dyDescent="0.2">
      <c r="A640"/>
    </row>
    <row r="641" spans="1:1" ht="12.75" x14ac:dyDescent="0.2">
      <c r="A641"/>
    </row>
    <row r="642" spans="1:1" ht="12.75" x14ac:dyDescent="0.2">
      <c r="A642"/>
    </row>
    <row r="643" spans="1:1" ht="12.75" x14ac:dyDescent="0.2">
      <c r="A643"/>
    </row>
    <row r="644" spans="1:1" ht="12.75" x14ac:dyDescent="0.2">
      <c r="A644"/>
    </row>
    <row r="645" spans="1:1" ht="12.75" x14ac:dyDescent="0.2">
      <c r="A645"/>
    </row>
    <row r="646" spans="1:1" ht="12.75" x14ac:dyDescent="0.2">
      <c r="A646"/>
    </row>
    <row r="647" spans="1:1" ht="12.75" x14ac:dyDescent="0.2">
      <c r="A647"/>
    </row>
    <row r="648" spans="1:1" ht="12.75" x14ac:dyDescent="0.2">
      <c r="A648"/>
    </row>
    <row r="649" spans="1:1" ht="12.75" x14ac:dyDescent="0.2">
      <c r="A649"/>
    </row>
    <row r="650" spans="1:1" ht="12.75" x14ac:dyDescent="0.2">
      <c r="A650"/>
    </row>
    <row r="651" spans="1:1" ht="12.75" x14ac:dyDescent="0.2">
      <c r="A651"/>
    </row>
    <row r="652" spans="1:1" ht="12.75" x14ac:dyDescent="0.2">
      <c r="A652"/>
    </row>
    <row r="653" spans="1:1" ht="12.75" x14ac:dyDescent="0.2">
      <c r="A653"/>
    </row>
    <row r="654" spans="1:1" ht="12.75" x14ac:dyDescent="0.2">
      <c r="A654"/>
    </row>
    <row r="655" spans="1:1" ht="12.75" x14ac:dyDescent="0.2">
      <c r="A655"/>
    </row>
    <row r="656" spans="1:1" ht="12.75" x14ac:dyDescent="0.2">
      <c r="A656"/>
    </row>
    <row r="657" spans="1:1" ht="12.75" x14ac:dyDescent="0.2">
      <c r="A657"/>
    </row>
    <row r="658" spans="1:1" ht="12.75" x14ac:dyDescent="0.2">
      <c r="A658"/>
    </row>
    <row r="659" spans="1:1" ht="12.75" x14ac:dyDescent="0.2">
      <c r="A659"/>
    </row>
    <row r="660" spans="1:1" ht="12.75" x14ac:dyDescent="0.2">
      <c r="A660"/>
    </row>
    <row r="661" spans="1:1" ht="12.75" x14ac:dyDescent="0.2">
      <c r="A661"/>
    </row>
    <row r="662" spans="1:1" ht="12.75" x14ac:dyDescent="0.2">
      <c r="A662"/>
    </row>
    <row r="663" spans="1:1" ht="12.75" x14ac:dyDescent="0.2">
      <c r="A663"/>
    </row>
    <row r="664" spans="1:1" ht="12.75" x14ac:dyDescent="0.2">
      <c r="A664"/>
    </row>
    <row r="665" spans="1:1" ht="12.75" x14ac:dyDescent="0.2">
      <c r="A665"/>
    </row>
    <row r="666" spans="1:1" ht="12.75" x14ac:dyDescent="0.2">
      <c r="A666"/>
    </row>
    <row r="667" spans="1:1" ht="12.75" x14ac:dyDescent="0.2">
      <c r="A667"/>
    </row>
    <row r="668" spans="1:1" ht="12.75" x14ac:dyDescent="0.2">
      <c r="A668"/>
    </row>
    <row r="669" spans="1:1" ht="12.75" x14ac:dyDescent="0.2">
      <c r="A669"/>
    </row>
    <row r="670" spans="1:1" ht="12.75" x14ac:dyDescent="0.2">
      <c r="A670"/>
    </row>
    <row r="671" spans="1:1" ht="12.75" x14ac:dyDescent="0.2">
      <c r="A671"/>
    </row>
    <row r="672" spans="1:1" ht="12.75" x14ac:dyDescent="0.2">
      <c r="A672"/>
    </row>
    <row r="673" spans="1:1" ht="12.75" x14ac:dyDescent="0.2">
      <c r="A673"/>
    </row>
    <row r="674" spans="1:1" ht="12.75" x14ac:dyDescent="0.2">
      <c r="A674"/>
    </row>
    <row r="675" spans="1:1" ht="12.75" x14ac:dyDescent="0.2">
      <c r="A675"/>
    </row>
    <row r="676" spans="1:1" ht="12.75" x14ac:dyDescent="0.2">
      <c r="A676"/>
    </row>
    <row r="677" spans="1:1" ht="12.75" x14ac:dyDescent="0.2">
      <c r="A677"/>
    </row>
    <row r="678" spans="1:1" ht="12.75" x14ac:dyDescent="0.2">
      <c r="A678"/>
    </row>
    <row r="679" spans="1:1" ht="12.75" x14ac:dyDescent="0.2">
      <c r="A679"/>
    </row>
    <row r="680" spans="1:1" ht="12.75" x14ac:dyDescent="0.2">
      <c r="A680"/>
    </row>
    <row r="681" spans="1:1" ht="12.75" x14ac:dyDescent="0.2">
      <c r="A681"/>
    </row>
    <row r="682" spans="1:1" ht="12.75" x14ac:dyDescent="0.2">
      <c r="A682"/>
    </row>
    <row r="683" spans="1:1" ht="12.75" x14ac:dyDescent="0.2">
      <c r="A683"/>
    </row>
    <row r="684" spans="1:1" ht="12.75" x14ac:dyDescent="0.2">
      <c r="A684"/>
    </row>
    <row r="685" spans="1:1" ht="12.75" x14ac:dyDescent="0.2">
      <c r="A685"/>
    </row>
    <row r="686" spans="1:1" ht="12.75" x14ac:dyDescent="0.2">
      <c r="A686"/>
    </row>
    <row r="687" spans="1:1" ht="12.75" x14ac:dyDescent="0.2">
      <c r="A687"/>
    </row>
    <row r="688" spans="1:1" ht="12.75" x14ac:dyDescent="0.2">
      <c r="A688"/>
    </row>
    <row r="689" spans="1:1" ht="12.75" x14ac:dyDescent="0.2">
      <c r="A689"/>
    </row>
    <row r="690" spans="1:1" ht="12.75" x14ac:dyDescent="0.2">
      <c r="A690"/>
    </row>
    <row r="691" spans="1:1" ht="12.75" x14ac:dyDescent="0.2">
      <c r="A691"/>
    </row>
    <row r="692" spans="1:1" ht="12.75" x14ac:dyDescent="0.2">
      <c r="A692"/>
    </row>
    <row r="693" spans="1:1" ht="12.75" x14ac:dyDescent="0.2">
      <c r="A693"/>
    </row>
    <row r="694" spans="1:1" ht="12.75" x14ac:dyDescent="0.2">
      <c r="A694"/>
    </row>
    <row r="695" spans="1:1" ht="12.75" x14ac:dyDescent="0.2">
      <c r="A695"/>
    </row>
    <row r="696" spans="1:1" ht="12.75" x14ac:dyDescent="0.2">
      <c r="A696"/>
    </row>
    <row r="697" spans="1:1" ht="12.75" x14ac:dyDescent="0.2">
      <c r="A697"/>
    </row>
    <row r="698" spans="1:1" ht="12.75" x14ac:dyDescent="0.2">
      <c r="A698"/>
    </row>
    <row r="699" spans="1:1" ht="12.75" x14ac:dyDescent="0.2">
      <c r="A699"/>
    </row>
    <row r="700" spans="1:1" ht="12.75" x14ac:dyDescent="0.2">
      <c r="A700"/>
    </row>
    <row r="701" spans="1:1" ht="12.75" x14ac:dyDescent="0.2">
      <c r="A701"/>
    </row>
    <row r="702" spans="1:1" ht="12.75" x14ac:dyDescent="0.2">
      <c r="A702"/>
    </row>
    <row r="703" spans="1:1" ht="12.75" x14ac:dyDescent="0.2">
      <c r="A703"/>
    </row>
    <row r="704" spans="1:1" ht="12.75" x14ac:dyDescent="0.2">
      <c r="A704"/>
    </row>
    <row r="705" spans="1:1" ht="12.75" x14ac:dyDescent="0.2">
      <c r="A705"/>
    </row>
    <row r="706" spans="1:1" ht="12.75" x14ac:dyDescent="0.2">
      <c r="A706"/>
    </row>
    <row r="707" spans="1:1" ht="12.75" x14ac:dyDescent="0.2">
      <c r="A707"/>
    </row>
    <row r="708" spans="1:1" ht="12.75" x14ac:dyDescent="0.2">
      <c r="A708"/>
    </row>
    <row r="709" spans="1:1" ht="12.75" x14ac:dyDescent="0.2">
      <c r="A709"/>
    </row>
    <row r="710" spans="1:1" ht="12.75" x14ac:dyDescent="0.2">
      <c r="A710"/>
    </row>
    <row r="711" spans="1:1" ht="12.75" x14ac:dyDescent="0.2">
      <c r="A711"/>
    </row>
    <row r="712" spans="1:1" ht="12.75" x14ac:dyDescent="0.2">
      <c r="A712"/>
    </row>
    <row r="713" spans="1:1" ht="12.75" x14ac:dyDescent="0.2">
      <c r="A713"/>
    </row>
    <row r="714" spans="1:1" ht="12.75" x14ac:dyDescent="0.2">
      <c r="A714"/>
    </row>
    <row r="715" spans="1:1" ht="12.75" x14ac:dyDescent="0.2">
      <c r="A715"/>
    </row>
    <row r="716" spans="1:1" ht="12.75" x14ac:dyDescent="0.2">
      <c r="A716"/>
    </row>
    <row r="717" spans="1:1" ht="12.75" x14ac:dyDescent="0.2">
      <c r="A717"/>
    </row>
    <row r="718" spans="1:1" ht="12.75" x14ac:dyDescent="0.2">
      <c r="A718"/>
    </row>
    <row r="719" spans="1:1" ht="12.75" x14ac:dyDescent="0.2">
      <c r="A719"/>
    </row>
    <row r="720" spans="1:1" ht="12.75" x14ac:dyDescent="0.2">
      <c r="A720"/>
    </row>
    <row r="721" spans="1:1" ht="12.75" x14ac:dyDescent="0.2">
      <c r="A721"/>
    </row>
    <row r="722" spans="1:1" ht="12.75" x14ac:dyDescent="0.2">
      <c r="A722"/>
    </row>
    <row r="723" spans="1:1" ht="12.75" x14ac:dyDescent="0.2">
      <c r="A723"/>
    </row>
    <row r="724" spans="1:1" ht="12.75" x14ac:dyDescent="0.2">
      <c r="A724"/>
    </row>
    <row r="725" spans="1:1" ht="12.75" x14ac:dyDescent="0.2">
      <c r="A725"/>
    </row>
    <row r="726" spans="1:1" ht="12.75" x14ac:dyDescent="0.2">
      <c r="A726"/>
    </row>
    <row r="727" spans="1:1" ht="12.75" x14ac:dyDescent="0.2">
      <c r="A727"/>
    </row>
    <row r="728" spans="1:1" ht="12.75" x14ac:dyDescent="0.2">
      <c r="A728"/>
    </row>
    <row r="729" spans="1:1" ht="12.75" x14ac:dyDescent="0.2">
      <c r="A729"/>
    </row>
    <row r="730" spans="1:1" ht="12.75" x14ac:dyDescent="0.2">
      <c r="A730"/>
    </row>
    <row r="731" spans="1:1" ht="12.75" x14ac:dyDescent="0.2">
      <c r="A731"/>
    </row>
    <row r="732" spans="1:1" ht="12.75" x14ac:dyDescent="0.2">
      <c r="A732"/>
    </row>
    <row r="733" spans="1:1" ht="12.75" x14ac:dyDescent="0.2">
      <c r="A733"/>
    </row>
    <row r="734" spans="1:1" ht="12.75" x14ac:dyDescent="0.2">
      <c r="A734"/>
    </row>
    <row r="735" spans="1:1" ht="12.75" x14ac:dyDescent="0.2">
      <c r="A735"/>
    </row>
    <row r="736" spans="1:1" ht="12.75" x14ac:dyDescent="0.2">
      <c r="A736"/>
    </row>
    <row r="737" spans="1:1" ht="12.75" x14ac:dyDescent="0.2">
      <c r="A737"/>
    </row>
    <row r="738" spans="1:1" ht="12.75" x14ac:dyDescent="0.2">
      <c r="A738"/>
    </row>
    <row r="739" spans="1:1" ht="12.75" x14ac:dyDescent="0.2">
      <c r="A739"/>
    </row>
    <row r="740" spans="1:1" ht="12.75" x14ac:dyDescent="0.2">
      <c r="A740"/>
    </row>
    <row r="741" spans="1:1" ht="12.75" x14ac:dyDescent="0.2">
      <c r="A741"/>
    </row>
    <row r="742" spans="1:1" ht="12.75" x14ac:dyDescent="0.2">
      <c r="A742"/>
    </row>
    <row r="743" spans="1:1" ht="12.75" x14ac:dyDescent="0.2">
      <c r="A743"/>
    </row>
    <row r="744" spans="1:1" ht="12.75" x14ac:dyDescent="0.2">
      <c r="A744"/>
    </row>
    <row r="745" spans="1:1" ht="12.75" x14ac:dyDescent="0.2">
      <c r="A745"/>
    </row>
    <row r="746" spans="1:1" ht="12.75" x14ac:dyDescent="0.2">
      <c r="A746"/>
    </row>
    <row r="747" spans="1:1" ht="12.75" x14ac:dyDescent="0.2">
      <c r="A747"/>
    </row>
    <row r="748" spans="1:1" ht="12.75" x14ac:dyDescent="0.2">
      <c r="A748"/>
    </row>
    <row r="749" spans="1:1" ht="12.75" x14ac:dyDescent="0.2">
      <c r="A749"/>
    </row>
    <row r="750" spans="1:1" ht="12.75" x14ac:dyDescent="0.2">
      <c r="A750"/>
    </row>
    <row r="751" spans="1:1" ht="12.75" x14ac:dyDescent="0.2">
      <c r="A751"/>
    </row>
    <row r="752" spans="1:1" ht="12.75" x14ac:dyDescent="0.2">
      <c r="A752"/>
    </row>
    <row r="753" spans="1:1" ht="12.75" x14ac:dyDescent="0.2">
      <c r="A753"/>
    </row>
    <row r="754" spans="1:1" ht="12.75" x14ac:dyDescent="0.2">
      <c r="A754"/>
    </row>
    <row r="755" spans="1:1" ht="12.75" x14ac:dyDescent="0.2">
      <c r="A755"/>
    </row>
    <row r="756" spans="1:1" ht="12.75" x14ac:dyDescent="0.2">
      <c r="A756"/>
    </row>
    <row r="757" spans="1:1" ht="12.75" x14ac:dyDescent="0.2">
      <c r="A757"/>
    </row>
    <row r="758" spans="1:1" ht="12.75" x14ac:dyDescent="0.2">
      <c r="A758"/>
    </row>
    <row r="759" spans="1:1" ht="12.75" x14ac:dyDescent="0.2">
      <c r="A759"/>
    </row>
    <row r="760" spans="1:1" ht="12.75" x14ac:dyDescent="0.2">
      <c r="A760"/>
    </row>
    <row r="761" spans="1:1" ht="12.75" x14ac:dyDescent="0.2">
      <c r="A761"/>
    </row>
    <row r="762" spans="1:1" ht="12.75" x14ac:dyDescent="0.2">
      <c r="A762"/>
    </row>
    <row r="763" spans="1:1" ht="12.75" x14ac:dyDescent="0.2">
      <c r="A763"/>
    </row>
    <row r="764" spans="1:1" ht="12.75" x14ac:dyDescent="0.2">
      <c r="A764"/>
    </row>
    <row r="765" spans="1:1" ht="12.75" x14ac:dyDescent="0.2">
      <c r="A765"/>
    </row>
    <row r="766" spans="1:1" ht="12.75" x14ac:dyDescent="0.2">
      <c r="A766"/>
    </row>
    <row r="767" spans="1:1" ht="12.75" x14ac:dyDescent="0.2">
      <c r="A767"/>
    </row>
    <row r="768" spans="1:1" ht="12.75" x14ac:dyDescent="0.2">
      <c r="A768"/>
    </row>
    <row r="769" spans="1:1" ht="12.75" x14ac:dyDescent="0.2">
      <c r="A769"/>
    </row>
    <row r="770" spans="1:1" ht="12.75" x14ac:dyDescent="0.2">
      <c r="A770"/>
    </row>
    <row r="771" spans="1:1" ht="12.75" x14ac:dyDescent="0.2">
      <c r="A771"/>
    </row>
    <row r="772" spans="1:1" ht="12.75" x14ac:dyDescent="0.2">
      <c r="A772"/>
    </row>
    <row r="773" spans="1:1" ht="12.75" x14ac:dyDescent="0.2">
      <c r="A773"/>
    </row>
    <row r="774" spans="1:1" ht="12.75" x14ac:dyDescent="0.2">
      <c r="A774"/>
    </row>
    <row r="775" spans="1:1" ht="12.75" x14ac:dyDescent="0.2">
      <c r="A775"/>
    </row>
    <row r="776" spans="1:1" ht="12.75" x14ac:dyDescent="0.2">
      <c r="A776"/>
    </row>
    <row r="777" spans="1:1" ht="12.75" x14ac:dyDescent="0.2">
      <c r="A777"/>
    </row>
    <row r="778" spans="1:1" ht="12.75" x14ac:dyDescent="0.2">
      <c r="A778"/>
    </row>
    <row r="779" spans="1:1" ht="12.75" x14ac:dyDescent="0.2">
      <c r="A779"/>
    </row>
    <row r="780" spans="1:1" ht="12.75" x14ac:dyDescent="0.2">
      <c r="A780"/>
    </row>
    <row r="781" spans="1:1" ht="12.75" x14ac:dyDescent="0.2">
      <c r="A781"/>
    </row>
    <row r="782" spans="1:1" ht="12.75" x14ac:dyDescent="0.2">
      <c r="A782"/>
    </row>
    <row r="783" spans="1:1" ht="12.75" x14ac:dyDescent="0.2">
      <c r="A783"/>
    </row>
    <row r="784" spans="1:1" ht="12.75" x14ac:dyDescent="0.2">
      <c r="A784"/>
    </row>
    <row r="785" spans="1:1" ht="12.75" x14ac:dyDescent="0.2">
      <c r="A785"/>
    </row>
    <row r="786" spans="1:1" ht="12.75" x14ac:dyDescent="0.2">
      <c r="A786"/>
    </row>
    <row r="787" spans="1:1" ht="12.75" x14ac:dyDescent="0.2">
      <c r="A787"/>
    </row>
    <row r="788" spans="1:1" ht="12.75" x14ac:dyDescent="0.2">
      <c r="A788"/>
    </row>
    <row r="789" spans="1:1" ht="12.75" x14ac:dyDescent="0.2">
      <c r="A789"/>
    </row>
    <row r="790" spans="1:1" ht="12.75" x14ac:dyDescent="0.2">
      <c r="A790"/>
    </row>
    <row r="791" spans="1:1" ht="12.75" x14ac:dyDescent="0.2">
      <c r="A791"/>
    </row>
    <row r="792" spans="1:1" ht="12.75" x14ac:dyDescent="0.2">
      <c r="A792"/>
    </row>
    <row r="793" spans="1:1" ht="12.75" x14ac:dyDescent="0.2">
      <c r="A793"/>
    </row>
    <row r="794" spans="1:1" ht="12.75" x14ac:dyDescent="0.2">
      <c r="A794"/>
    </row>
    <row r="795" spans="1:1" ht="12.75" x14ac:dyDescent="0.2">
      <c r="A795"/>
    </row>
    <row r="796" spans="1:1" ht="12.75" x14ac:dyDescent="0.2">
      <c r="A796"/>
    </row>
    <row r="797" spans="1:1" ht="12.75" x14ac:dyDescent="0.2">
      <c r="A797"/>
    </row>
    <row r="798" spans="1:1" ht="12.75" x14ac:dyDescent="0.2">
      <c r="A798"/>
    </row>
    <row r="799" spans="1:1" ht="12.75" x14ac:dyDescent="0.2">
      <c r="A799"/>
    </row>
    <row r="800" spans="1:1" ht="12.75" x14ac:dyDescent="0.2">
      <c r="A800"/>
    </row>
    <row r="801" spans="1:1" ht="12.75" x14ac:dyDescent="0.2">
      <c r="A801"/>
    </row>
    <row r="802" spans="1:1" ht="12.75" x14ac:dyDescent="0.2">
      <c r="A802"/>
    </row>
    <row r="803" spans="1:1" ht="12.75" x14ac:dyDescent="0.2">
      <c r="A803"/>
    </row>
    <row r="804" spans="1:1" ht="12.75" x14ac:dyDescent="0.2">
      <c r="A804"/>
    </row>
    <row r="805" spans="1:1" ht="12.75" x14ac:dyDescent="0.2">
      <c r="A805"/>
    </row>
    <row r="806" spans="1:1" ht="12.75" x14ac:dyDescent="0.2">
      <c r="A806"/>
    </row>
    <row r="807" spans="1:1" ht="12.75" x14ac:dyDescent="0.2">
      <c r="A807"/>
    </row>
    <row r="808" spans="1:1" ht="12.75" x14ac:dyDescent="0.2">
      <c r="A808"/>
    </row>
    <row r="809" spans="1:1" ht="12.75" x14ac:dyDescent="0.2">
      <c r="A809"/>
    </row>
    <row r="810" spans="1:1" ht="12.75" x14ac:dyDescent="0.2">
      <c r="A810"/>
    </row>
    <row r="811" spans="1:1" ht="12.75" x14ac:dyDescent="0.2">
      <c r="A811"/>
    </row>
    <row r="812" spans="1:1" ht="12.75" x14ac:dyDescent="0.2">
      <c r="A812"/>
    </row>
    <row r="813" spans="1:1" ht="12.75" x14ac:dyDescent="0.2">
      <c r="A813"/>
    </row>
    <row r="814" spans="1:1" ht="12.75" x14ac:dyDescent="0.2">
      <c r="A814"/>
    </row>
    <row r="815" spans="1:1" ht="12.75" x14ac:dyDescent="0.2">
      <c r="A815"/>
    </row>
    <row r="816" spans="1:1" ht="12.75" x14ac:dyDescent="0.2">
      <c r="A816"/>
    </row>
    <row r="817" spans="1:1" ht="12.75" x14ac:dyDescent="0.2">
      <c r="A817"/>
    </row>
    <row r="818" spans="1:1" ht="12.75" x14ac:dyDescent="0.2">
      <c r="A818"/>
    </row>
    <row r="819" spans="1:1" ht="12.75" x14ac:dyDescent="0.2">
      <c r="A819"/>
    </row>
    <row r="820" spans="1:1" ht="12.75" x14ac:dyDescent="0.2">
      <c r="A820"/>
    </row>
    <row r="821" spans="1:1" ht="12.75" x14ac:dyDescent="0.2">
      <c r="A821"/>
    </row>
    <row r="822" spans="1:1" ht="12.75" x14ac:dyDescent="0.2">
      <c r="A822"/>
    </row>
    <row r="823" spans="1:1" ht="12.75" x14ac:dyDescent="0.2">
      <c r="A823"/>
    </row>
    <row r="824" spans="1:1" ht="12.75" x14ac:dyDescent="0.2">
      <c r="A824"/>
    </row>
    <row r="825" spans="1:1" ht="12.75" x14ac:dyDescent="0.2">
      <c r="A825"/>
    </row>
    <row r="826" spans="1:1" ht="12.75" x14ac:dyDescent="0.2">
      <c r="A826"/>
    </row>
    <row r="827" spans="1:1" ht="12.75" x14ac:dyDescent="0.2">
      <c r="A827"/>
    </row>
    <row r="828" spans="1:1" ht="12.75" x14ac:dyDescent="0.2">
      <c r="A828"/>
    </row>
    <row r="829" spans="1:1" ht="12.75" x14ac:dyDescent="0.2">
      <c r="A829"/>
    </row>
    <row r="830" spans="1:1" ht="12.75" x14ac:dyDescent="0.2">
      <c r="A830"/>
    </row>
    <row r="831" spans="1:1" ht="12.75" x14ac:dyDescent="0.2">
      <c r="A831"/>
    </row>
    <row r="832" spans="1:1" ht="12.75" x14ac:dyDescent="0.2">
      <c r="A832"/>
    </row>
    <row r="833" spans="1:1" ht="12.75" x14ac:dyDescent="0.2">
      <c r="A833"/>
    </row>
    <row r="834" spans="1:1" ht="12.75" x14ac:dyDescent="0.2">
      <c r="A834"/>
    </row>
    <row r="835" spans="1:1" ht="12.75" x14ac:dyDescent="0.2">
      <c r="A835"/>
    </row>
    <row r="836" spans="1:1" ht="12.75" x14ac:dyDescent="0.2">
      <c r="A836"/>
    </row>
    <row r="837" spans="1:1" ht="12.75" x14ac:dyDescent="0.2">
      <c r="A837"/>
    </row>
    <row r="838" spans="1:1" ht="12.75" x14ac:dyDescent="0.2">
      <c r="A838"/>
    </row>
    <row r="839" spans="1:1" ht="12.75" x14ac:dyDescent="0.2">
      <c r="A839"/>
    </row>
    <row r="840" spans="1:1" ht="12.75" x14ac:dyDescent="0.2">
      <c r="A840"/>
    </row>
    <row r="841" spans="1:1" ht="12.75" x14ac:dyDescent="0.2">
      <c r="A841"/>
    </row>
    <row r="842" spans="1:1" ht="12.75" x14ac:dyDescent="0.2">
      <c r="A842"/>
    </row>
    <row r="843" spans="1:1" ht="12.75" x14ac:dyDescent="0.2">
      <c r="A843"/>
    </row>
    <row r="844" spans="1:1" ht="12.75" x14ac:dyDescent="0.2">
      <c r="A844"/>
    </row>
    <row r="845" spans="1:1" ht="12.75" x14ac:dyDescent="0.2">
      <c r="A845"/>
    </row>
    <row r="846" spans="1:1" ht="12.75" x14ac:dyDescent="0.2">
      <c r="A846"/>
    </row>
    <row r="847" spans="1:1" ht="12.75" x14ac:dyDescent="0.2">
      <c r="A847"/>
    </row>
    <row r="848" spans="1:1" ht="12.75" x14ac:dyDescent="0.2">
      <c r="A848"/>
    </row>
    <row r="849" spans="1:1" ht="12.75" x14ac:dyDescent="0.2">
      <c r="A849"/>
    </row>
    <row r="850" spans="1:1" ht="12.75" x14ac:dyDescent="0.2">
      <c r="A850"/>
    </row>
    <row r="851" spans="1:1" ht="12.75" x14ac:dyDescent="0.2">
      <c r="A851"/>
    </row>
    <row r="852" spans="1:1" ht="12.75" x14ac:dyDescent="0.2">
      <c r="A852"/>
    </row>
    <row r="853" spans="1:1" ht="12.75" x14ac:dyDescent="0.2">
      <c r="A853"/>
    </row>
    <row r="854" spans="1:1" ht="12.75" x14ac:dyDescent="0.2">
      <c r="A854"/>
    </row>
    <row r="855" spans="1:1" ht="12.75" x14ac:dyDescent="0.2">
      <c r="A855"/>
    </row>
    <row r="856" spans="1:1" ht="12.75" x14ac:dyDescent="0.2">
      <c r="A856"/>
    </row>
    <row r="857" spans="1:1" ht="12.75" x14ac:dyDescent="0.2">
      <c r="A857"/>
    </row>
    <row r="858" spans="1:1" ht="12.75" x14ac:dyDescent="0.2">
      <c r="A858"/>
    </row>
    <row r="859" spans="1:1" ht="12.75" x14ac:dyDescent="0.2">
      <c r="A859"/>
    </row>
    <row r="860" spans="1:1" ht="12.75" x14ac:dyDescent="0.2">
      <c r="A860"/>
    </row>
    <row r="861" spans="1:1" ht="12.75" x14ac:dyDescent="0.2">
      <c r="A861"/>
    </row>
    <row r="862" spans="1:1" ht="12.75" x14ac:dyDescent="0.2">
      <c r="A862"/>
    </row>
    <row r="863" spans="1:1" ht="12.75" x14ac:dyDescent="0.2">
      <c r="A863"/>
    </row>
    <row r="864" spans="1:1" ht="12.75" x14ac:dyDescent="0.2">
      <c r="A864"/>
    </row>
    <row r="865" spans="1:1" ht="12.75" x14ac:dyDescent="0.2">
      <c r="A865"/>
    </row>
    <row r="866" spans="1:1" ht="12.75" x14ac:dyDescent="0.2">
      <c r="A866"/>
    </row>
    <row r="867" spans="1:1" ht="12.75" x14ac:dyDescent="0.2">
      <c r="A867"/>
    </row>
    <row r="868" spans="1:1" ht="12.75" x14ac:dyDescent="0.2">
      <c r="A868"/>
    </row>
    <row r="869" spans="1:1" ht="12.75" x14ac:dyDescent="0.2">
      <c r="A869"/>
    </row>
    <row r="870" spans="1:1" ht="12.75" x14ac:dyDescent="0.2">
      <c r="A870"/>
    </row>
    <row r="871" spans="1:1" ht="12.75" x14ac:dyDescent="0.2">
      <c r="A871"/>
    </row>
    <row r="872" spans="1:1" ht="12.75" x14ac:dyDescent="0.2">
      <c r="A872"/>
    </row>
    <row r="873" spans="1:1" ht="12.75" x14ac:dyDescent="0.2">
      <c r="A873"/>
    </row>
    <row r="874" spans="1:1" ht="12.75" x14ac:dyDescent="0.2">
      <c r="A874"/>
    </row>
    <row r="875" spans="1:1" ht="12.75" x14ac:dyDescent="0.2">
      <c r="A875"/>
    </row>
    <row r="876" spans="1:1" ht="12.75" x14ac:dyDescent="0.2">
      <c r="A876"/>
    </row>
    <row r="877" spans="1:1" ht="12.75" x14ac:dyDescent="0.2">
      <c r="A877"/>
    </row>
    <row r="878" spans="1:1" ht="12.75" x14ac:dyDescent="0.2">
      <c r="A878"/>
    </row>
    <row r="879" spans="1:1" ht="12.75" x14ac:dyDescent="0.2">
      <c r="A879"/>
    </row>
    <row r="880" spans="1:1" ht="12.75" x14ac:dyDescent="0.2">
      <c r="A880"/>
    </row>
    <row r="881" spans="1:1" ht="12.75" x14ac:dyDescent="0.2">
      <c r="A881"/>
    </row>
    <row r="882" spans="1:1" ht="12.75" x14ac:dyDescent="0.2">
      <c r="A882"/>
    </row>
    <row r="883" spans="1:1" ht="12.75" x14ac:dyDescent="0.2">
      <c r="A883"/>
    </row>
    <row r="884" spans="1:1" ht="12.75" x14ac:dyDescent="0.2">
      <c r="A884"/>
    </row>
    <row r="885" spans="1:1" ht="12.75" x14ac:dyDescent="0.2">
      <c r="A885"/>
    </row>
    <row r="886" spans="1:1" ht="12.75" x14ac:dyDescent="0.2">
      <c r="A886"/>
    </row>
    <row r="887" spans="1:1" ht="12.75" x14ac:dyDescent="0.2">
      <c r="A887"/>
    </row>
    <row r="888" spans="1:1" ht="12.75" x14ac:dyDescent="0.2">
      <c r="A888"/>
    </row>
    <row r="889" spans="1:1" ht="12.75" x14ac:dyDescent="0.2">
      <c r="A889"/>
    </row>
    <row r="890" spans="1:1" ht="12.75" x14ac:dyDescent="0.2">
      <c r="A890"/>
    </row>
    <row r="891" spans="1:1" ht="12.75" x14ac:dyDescent="0.2">
      <c r="A891"/>
    </row>
    <row r="892" spans="1:1" ht="12.75" x14ac:dyDescent="0.2">
      <c r="A892"/>
    </row>
    <row r="893" spans="1:1" ht="12.75" x14ac:dyDescent="0.2">
      <c r="A893"/>
    </row>
    <row r="894" spans="1:1" ht="12.75" x14ac:dyDescent="0.2">
      <c r="A894"/>
    </row>
    <row r="895" spans="1:1" ht="12.75" x14ac:dyDescent="0.2">
      <c r="A895"/>
    </row>
    <row r="896" spans="1:1" ht="12.75" x14ac:dyDescent="0.2">
      <c r="A896"/>
    </row>
    <row r="897" spans="1:1" ht="12.75" x14ac:dyDescent="0.2">
      <c r="A897"/>
    </row>
    <row r="898" spans="1:1" ht="12.75" x14ac:dyDescent="0.2">
      <c r="A898"/>
    </row>
    <row r="899" spans="1:1" ht="12.75" x14ac:dyDescent="0.2">
      <c r="A899"/>
    </row>
    <row r="900" spans="1:1" ht="12.75" x14ac:dyDescent="0.2">
      <c r="A900"/>
    </row>
    <row r="901" spans="1:1" ht="12.75" x14ac:dyDescent="0.2">
      <c r="A901"/>
    </row>
    <row r="902" spans="1:1" ht="12.75" x14ac:dyDescent="0.2">
      <c r="A902"/>
    </row>
    <row r="903" spans="1:1" ht="12.75" x14ac:dyDescent="0.2">
      <c r="A903"/>
    </row>
    <row r="904" spans="1:1" ht="12.75" x14ac:dyDescent="0.2">
      <c r="A904"/>
    </row>
    <row r="905" spans="1:1" ht="12.75" x14ac:dyDescent="0.2">
      <c r="A905"/>
    </row>
    <row r="906" spans="1:1" ht="12.75" x14ac:dyDescent="0.2">
      <c r="A906"/>
    </row>
    <row r="907" spans="1:1" ht="12.75" x14ac:dyDescent="0.2">
      <c r="A907"/>
    </row>
    <row r="908" spans="1:1" ht="12.75" x14ac:dyDescent="0.2">
      <c r="A908"/>
    </row>
    <row r="909" spans="1:1" ht="12.75" x14ac:dyDescent="0.2">
      <c r="A909"/>
    </row>
    <row r="910" spans="1:1" ht="12.75" x14ac:dyDescent="0.2">
      <c r="A910"/>
    </row>
    <row r="911" spans="1:1" ht="12.75" x14ac:dyDescent="0.2">
      <c r="A911"/>
    </row>
    <row r="912" spans="1:1" ht="12.75" x14ac:dyDescent="0.2">
      <c r="A912"/>
    </row>
    <row r="913" spans="1:1" ht="12.75" x14ac:dyDescent="0.2">
      <c r="A913"/>
    </row>
    <row r="914" spans="1:1" ht="12.75" x14ac:dyDescent="0.2">
      <c r="A914"/>
    </row>
    <row r="915" spans="1:1" ht="12.75" x14ac:dyDescent="0.2">
      <c r="A915"/>
    </row>
    <row r="916" spans="1:1" ht="12.75" x14ac:dyDescent="0.2">
      <c r="A916"/>
    </row>
    <row r="917" spans="1:1" ht="12.75" x14ac:dyDescent="0.2">
      <c r="A917"/>
    </row>
    <row r="918" spans="1:1" ht="12.75" x14ac:dyDescent="0.2">
      <c r="A918"/>
    </row>
    <row r="919" spans="1:1" ht="12.75" x14ac:dyDescent="0.2">
      <c r="A919"/>
    </row>
    <row r="920" spans="1:1" ht="12.75" x14ac:dyDescent="0.2">
      <c r="A920"/>
    </row>
    <row r="921" spans="1:1" ht="12.75" x14ac:dyDescent="0.2">
      <c r="A921"/>
    </row>
    <row r="922" spans="1:1" ht="12.75" x14ac:dyDescent="0.2">
      <c r="A922"/>
    </row>
    <row r="923" spans="1:1" ht="12.75" x14ac:dyDescent="0.2">
      <c r="A923"/>
    </row>
    <row r="924" spans="1:1" ht="12.75" x14ac:dyDescent="0.2">
      <c r="A924"/>
    </row>
    <row r="925" spans="1:1" ht="12.75" x14ac:dyDescent="0.2">
      <c r="A925"/>
    </row>
    <row r="926" spans="1:1" ht="12.75" x14ac:dyDescent="0.2">
      <c r="A926"/>
    </row>
    <row r="927" spans="1:1" ht="12.75" x14ac:dyDescent="0.2">
      <c r="A927"/>
    </row>
    <row r="928" spans="1:1" ht="12.75" x14ac:dyDescent="0.2">
      <c r="A928"/>
    </row>
    <row r="929" spans="1:1" ht="12.75" x14ac:dyDescent="0.2">
      <c r="A929"/>
    </row>
    <row r="930" spans="1:1" ht="12.75" x14ac:dyDescent="0.2">
      <c r="A930"/>
    </row>
    <row r="931" spans="1:1" ht="12.75" x14ac:dyDescent="0.2">
      <c r="A931"/>
    </row>
    <row r="932" spans="1:1" ht="12.75" x14ac:dyDescent="0.2">
      <c r="A932"/>
    </row>
    <row r="933" spans="1:1" ht="12.75" x14ac:dyDescent="0.2">
      <c r="A933"/>
    </row>
    <row r="934" spans="1:1" ht="12.75" x14ac:dyDescent="0.2">
      <c r="A934"/>
    </row>
    <row r="935" spans="1:1" ht="12.75" x14ac:dyDescent="0.2">
      <c r="A935"/>
    </row>
    <row r="936" spans="1:1" ht="12.75" x14ac:dyDescent="0.2">
      <c r="A936"/>
    </row>
    <row r="937" spans="1:1" ht="12.75" x14ac:dyDescent="0.2">
      <c r="A937"/>
    </row>
    <row r="938" spans="1:1" ht="12.75" x14ac:dyDescent="0.2">
      <c r="A938"/>
    </row>
    <row r="939" spans="1:1" ht="12.75" x14ac:dyDescent="0.2">
      <c r="A939"/>
    </row>
    <row r="940" spans="1:1" ht="12.75" x14ac:dyDescent="0.2">
      <c r="A940"/>
    </row>
    <row r="941" spans="1:1" ht="12.75" x14ac:dyDescent="0.2">
      <c r="A941"/>
    </row>
    <row r="942" spans="1:1" ht="12.75" x14ac:dyDescent="0.2">
      <c r="A942"/>
    </row>
    <row r="943" spans="1:1" ht="12.75" x14ac:dyDescent="0.2">
      <c r="A943"/>
    </row>
    <row r="944" spans="1:1" ht="12.75" x14ac:dyDescent="0.2">
      <c r="A944"/>
    </row>
    <row r="945" spans="1:1" ht="12.75" x14ac:dyDescent="0.2">
      <c r="A945"/>
    </row>
    <row r="946" spans="1:1" ht="12.75" x14ac:dyDescent="0.2">
      <c r="A946"/>
    </row>
    <row r="947" spans="1:1" ht="12.75" x14ac:dyDescent="0.2">
      <c r="A947"/>
    </row>
    <row r="948" spans="1:1" ht="12.75" x14ac:dyDescent="0.2">
      <c r="A948"/>
    </row>
    <row r="949" spans="1:1" ht="12.75" x14ac:dyDescent="0.2">
      <c r="A949"/>
    </row>
    <row r="950" spans="1:1" ht="12.75" x14ac:dyDescent="0.2">
      <c r="A950"/>
    </row>
    <row r="951" spans="1:1" ht="12.75" x14ac:dyDescent="0.2">
      <c r="A951"/>
    </row>
    <row r="952" spans="1:1" ht="12.75" x14ac:dyDescent="0.2">
      <c r="A952"/>
    </row>
    <row r="953" spans="1:1" ht="12.75" x14ac:dyDescent="0.2">
      <c r="A953"/>
    </row>
    <row r="954" spans="1:1" ht="12.75" x14ac:dyDescent="0.2">
      <c r="A954"/>
    </row>
    <row r="955" spans="1:1" ht="12.75" x14ac:dyDescent="0.2">
      <c r="A955"/>
    </row>
    <row r="956" spans="1:1" ht="12.75" x14ac:dyDescent="0.2">
      <c r="A956"/>
    </row>
    <row r="957" spans="1:1" ht="12.75" x14ac:dyDescent="0.2">
      <c r="A957"/>
    </row>
    <row r="958" spans="1:1" ht="12.75" x14ac:dyDescent="0.2">
      <c r="A958"/>
    </row>
    <row r="959" spans="1:1" ht="12.75" x14ac:dyDescent="0.2">
      <c r="A959"/>
    </row>
    <row r="960" spans="1:1" ht="12.75" x14ac:dyDescent="0.2">
      <c r="A960"/>
    </row>
    <row r="961" spans="1:1" ht="12.75" x14ac:dyDescent="0.2">
      <c r="A961"/>
    </row>
    <row r="962" spans="1:1" ht="12.75" x14ac:dyDescent="0.2">
      <c r="A962"/>
    </row>
    <row r="963" spans="1:1" ht="12.75" x14ac:dyDescent="0.2">
      <c r="A963"/>
    </row>
    <row r="964" spans="1:1" ht="12.75" x14ac:dyDescent="0.2">
      <c r="A964"/>
    </row>
    <row r="965" spans="1:1" ht="12.75" x14ac:dyDescent="0.2">
      <c r="A965"/>
    </row>
    <row r="966" spans="1:1" ht="12.75" x14ac:dyDescent="0.2">
      <c r="A966"/>
    </row>
    <row r="967" spans="1:1" ht="12.75" x14ac:dyDescent="0.2">
      <c r="A967"/>
    </row>
    <row r="968" spans="1:1" ht="12.75" x14ac:dyDescent="0.2">
      <c r="A968"/>
    </row>
    <row r="969" spans="1:1" ht="12.75" x14ac:dyDescent="0.2">
      <c r="A969"/>
    </row>
    <row r="970" spans="1:1" ht="12.75" x14ac:dyDescent="0.2">
      <c r="A970"/>
    </row>
    <row r="971" spans="1:1" ht="12.75" x14ac:dyDescent="0.2">
      <c r="A971"/>
    </row>
    <row r="972" spans="1:1" ht="12.75" x14ac:dyDescent="0.2">
      <c r="A972"/>
    </row>
    <row r="973" spans="1:1" ht="12.75" x14ac:dyDescent="0.2">
      <c r="A973"/>
    </row>
    <row r="974" spans="1:1" ht="12.75" x14ac:dyDescent="0.2">
      <c r="A974"/>
    </row>
    <row r="975" spans="1:1" ht="12.75" x14ac:dyDescent="0.2">
      <c r="A975"/>
    </row>
    <row r="976" spans="1:1" ht="12.75" x14ac:dyDescent="0.2">
      <c r="A976"/>
    </row>
    <row r="977" spans="1:1" ht="12.75" x14ac:dyDescent="0.2">
      <c r="A977"/>
    </row>
    <row r="978" spans="1:1" ht="12.75" x14ac:dyDescent="0.2">
      <c r="A978"/>
    </row>
    <row r="979" spans="1:1" ht="12.75" x14ac:dyDescent="0.2">
      <c r="A979"/>
    </row>
    <row r="980" spans="1:1" ht="12.75" x14ac:dyDescent="0.2">
      <c r="A980"/>
    </row>
    <row r="981" spans="1:1" ht="12.75" x14ac:dyDescent="0.2">
      <c r="A981"/>
    </row>
    <row r="982" spans="1:1" ht="12.75" x14ac:dyDescent="0.2">
      <c r="A982"/>
    </row>
    <row r="983" spans="1:1" ht="12.75" x14ac:dyDescent="0.2">
      <c r="A983"/>
    </row>
    <row r="984" spans="1:1" ht="12.75" x14ac:dyDescent="0.2">
      <c r="A984"/>
    </row>
    <row r="985" spans="1:1" ht="12.75" x14ac:dyDescent="0.2">
      <c r="A985"/>
    </row>
    <row r="986" spans="1:1" ht="12.75" x14ac:dyDescent="0.2">
      <c r="A986"/>
    </row>
    <row r="987" spans="1:1" ht="12.75" x14ac:dyDescent="0.2">
      <c r="A987"/>
    </row>
    <row r="988" spans="1:1" ht="12.75" x14ac:dyDescent="0.2">
      <c r="A988"/>
    </row>
    <row r="989" spans="1:1" ht="12.75" x14ac:dyDescent="0.2">
      <c r="A989"/>
    </row>
    <row r="990" spans="1:1" ht="12.75" x14ac:dyDescent="0.2">
      <c r="A990"/>
    </row>
    <row r="991" spans="1:1" ht="12.75" x14ac:dyDescent="0.2">
      <c r="A991"/>
    </row>
    <row r="992" spans="1:1" ht="12.75" x14ac:dyDescent="0.2">
      <c r="A992"/>
    </row>
    <row r="993" spans="1:1" ht="12.75" x14ac:dyDescent="0.2">
      <c r="A993"/>
    </row>
    <row r="994" spans="1:1" ht="12.75" x14ac:dyDescent="0.2">
      <c r="A994"/>
    </row>
    <row r="995" spans="1:1" ht="12.75" x14ac:dyDescent="0.2">
      <c r="A995"/>
    </row>
    <row r="996" spans="1:1" ht="12.75" x14ac:dyDescent="0.2">
      <c r="A996"/>
    </row>
    <row r="997" spans="1:1" ht="12.75" x14ac:dyDescent="0.2">
      <c r="A997"/>
    </row>
    <row r="998" spans="1:1" ht="12.75" x14ac:dyDescent="0.2">
      <c r="A998"/>
    </row>
    <row r="999" spans="1:1" ht="12.75" x14ac:dyDescent="0.2">
      <c r="A999"/>
    </row>
    <row r="1000" spans="1:1" ht="12.75" x14ac:dyDescent="0.2">
      <c r="A1000"/>
    </row>
    <row r="1001" spans="1:1" ht="12.75" x14ac:dyDescent="0.2">
      <c r="A1001"/>
    </row>
    <row r="1002" spans="1:1" ht="12.75" x14ac:dyDescent="0.2">
      <c r="A1002"/>
    </row>
    <row r="1003" spans="1:1" ht="12.75" x14ac:dyDescent="0.2">
      <c r="A1003"/>
    </row>
    <row r="1004" spans="1:1" ht="12.75" x14ac:dyDescent="0.2">
      <c r="A1004"/>
    </row>
    <row r="1005" spans="1:1" ht="12.75" x14ac:dyDescent="0.2">
      <c r="A1005"/>
    </row>
    <row r="1006" spans="1:1" ht="12.75" x14ac:dyDescent="0.2">
      <c r="A1006"/>
    </row>
    <row r="1007" spans="1:1" ht="12.75" x14ac:dyDescent="0.2">
      <c r="A1007"/>
    </row>
    <row r="1008" spans="1:1" ht="12.75" x14ac:dyDescent="0.2">
      <c r="A1008"/>
    </row>
    <row r="1009" spans="1:1" ht="12.75" x14ac:dyDescent="0.2">
      <c r="A1009"/>
    </row>
    <row r="1010" spans="1:1" ht="12.75" x14ac:dyDescent="0.2">
      <c r="A1010"/>
    </row>
    <row r="1011" spans="1:1" ht="12.75" x14ac:dyDescent="0.2">
      <c r="A1011"/>
    </row>
    <row r="1012" spans="1:1" ht="12.75" x14ac:dyDescent="0.2">
      <c r="A1012"/>
    </row>
    <row r="1013" spans="1:1" ht="12.75" x14ac:dyDescent="0.2">
      <c r="A1013"/>
    </row>
    <row r="1014" spans="1:1" ht="12.75" x14ac:dyDescent="0.2">
      <c r="A1014"/>
    </row>
    <row r="1015" spans="1:1" ht="12.75" x14ac:dyDescent="0.2">
      <c r="A1015"/>
    </row>
    <row r="1016" spans="1:1" ht="12.75" x14ac:dyDescent="0.2">
      <c r="A1016"/>
    </row>
    <row r="1017" spans="1:1" ht="12.75" x14ac:dyDescent="0.2">
      <c r="A1017"/>
    </row>
    <row r="1018" spans="1:1" ht="12.75" x14ac:dyDescent="0.2">
      <c r="A1018"/>
    </row>
    <row r="1019" spans="1:1" ht="12.75" x14ac:dyDescent="0.2">
      <c r="A1019"/>
    </row>
    <row r="1020" spans="1:1" ht="12.75" x14ac:dyDescent="0.2">
      <c r="A1020"/>
    </row>
    <row r="1021" spans="1:1" ht="12.75" x14ac:dyDescent="0.2">
      <c r="A1021"/>
    </row>
    <row r="1022" spans="1:1" ht="12.75" x14ac:dyDescent="0.2">
      <c r="A1022"/>
    </row>
    <row r="1023" spans="1:1" ht="12.75" x14ac:dyDescent="0.2">
      <c r="A1023"/>
    </row>
    <row r="1024" spans="1:1" ht="12.75" x14ac:dyDescent="0.2">
      <c r="A1024"/>
    </row>
    <row r="1025" spans="1:1" ht="12.75" x14ac:dyDescent="0.2">
      <c r="A1025"/>
    </row>
    <row r="1026" spans="1:1" ht="12.75" x14ac:dyDescent="0.2">
      <c r="A1026"/>
    </row>
    <row r="1027" spans="1:1" ht="12.75" x14ac:dyDescent="0.2">
      <c r="A1027"/>
    </row>
    <row r="1028" spans="1:1" ht="12.75" x14ac:dyDescent="0.2">
      <c r="A1028"/>
    </row>
    <row r="1029" spans="1:1" ht="12.75" x14ac:dyDescent="0.2">
      <c r="A1029"/>
    </row>
    <row r="1030" spans="1:1" ht="12.75" x14ac:dyDescent="0.2">
      <c r="A1030"/>
    </row>
    <row r="1031" spans="1:1" ht="12.75" x14ac:dyDescent="0.2">
      <c r="A1031"/>
    </row>
    <row r="1032" spans="1:1" ht="12.75" x14ac:dyDescent="0.2">
      <c r="A1032"/>
    </row>
    <row r="1033" spans="1:1" ht="12.75" x14ac:dyDescent="0.2">
      <c r="A1033"/>
    </row>
    <row r="1034" spans="1:1" ht="12.75" x14ac:dyDescent="0.2">
      <c r="A1034"/>
    </row>
    <row r="1035" spans="1:1" ht="12.75" x14ac:dyDescent="0.2">
      <c r="A1035"/>
    </row>
    <row r="1036" spans="1:1" ht="12.75" x14ac:dyDescent="0.2">
      <c r="A1036"/>
    </row>
    <row r="1037" spans="1:1" ht="12.75" x14ac:dyDescent="0.2">
      <c r="A1037"/>
    </row>
    <row r="1038" spans="1:1" ht="12.75" x14ac:dyDescent="0.2">
      <c r="A1038"/>
    </row>
    <row r="1039" spans="1:1" ht="12.75" x14ac:dyDescent="0.2">
      <c r="A1039"/>
    </row>
    <row r="1040" spans="1:1" ht="12.75" x14ac:dyDescent="0.2">
      <c r="A1040"/>
    </row>
    <row r="1041" spans="1:1" ht="12.75" x14ac:dyDescent="0.2">
      <c r="A1041"/>
    </row>
    <row r="1042" spans="1:1" ht="12.75" x14ac:dyDescent="0.2">
      <c r="A1042"/>
    </row>
    <row r="1043" spans="1:1" ht="12.75" x14ac:dyDescent="0.2">
      <c r="A1043"/>
    </row>
    <row r="1044" spans="1:1" ht="12.75" x14ac:dyDescent="0.2">
      <c r="A1044"/>
    </row>
    <row r="1045" spans="1:1" ht="12.75" x14ac:dyDescent="0.2">
      <c r="A1045"/>
    </row>
    <row r="1046" spans="1:1" ht="12.75" x14ac:dyDescent="0.2">
      <c r="A1046"/>
    </row>
    <row r="1047" spans="1:1" ht="12.75" x14ac:dyDescent="0.2">
      <c r="A1047"/>
    </row>
    <row r="1048" spans="1:1" ht="12.75" x14ac:dyDescent="0.2">
      <c r="A1048"/>
    </row>
    <row r="1049" spans="1:1" ht="12.75" x14ac:dyDescent="0.2">
      <c r="A1049"/>
    </row>
    <row r="1050" spans="1:1" ht="12.75" x14ac:dyDescent="0.2">
      <c r="A1050"/>
    </row>
    <row r="1051" spans="1:1" ht="12.75" x14ac:dyDescent="0.2">
      <c r="A1051"/>
    </row>
    <row r="1052" spans="1:1" ht="12.75" x14ac:dyDescent="0.2">
      <c r="A1052"/>
    </row>
    <row r="1053" spans="1:1" ht="12.75" x14ac:dyDescent="0.2">
      <c r="A1053"/>
    </row>
    <row r="1054" spans="1:1" ht="12.75" x14ac:dyDescent="0.2">
      <c r="A1054"/>
    </row>
    <row r="1055" spans="1:1" ht="12.75" x14ac:dyDescent="0.2">
      <c r="A1055"/>
    </row>
    <row r="1056" spans="1:1" ht="12.75" x14ac:dyDescent="0.2">
      <c r="A1056"/>
    </row>
    <row r="1057" spans="1:1" ht="12.75" x14ac:dyDescent="0.2">
      <c r="A1057"/>
    </row>
    <row r="1058" spans="1:1" ht="12.75" x14ac:dyDescent="0.2">
      <c r="A1058"/>
    </row>
    <row r="1059" spans="1:1" ht="12.75" x14ac:dyDescent="0.2">
      <c r="A1059"/>
    </row>
    <row r="1060" spans="1:1" ht="12.75" x14ac:dyDescent="0.2">
      <c r="A1060"/>
    </row>
    <row r="1061" spans="1:1" ht="12.75" x14ac:dyDescent="0.2">
      <c r="A1061"/>
    </row>
    <row r="1062" spans="1:1" ht="12.75" x14ac:dyDescent="0.2">
      <c r="A1062"/>
    </row>
    <row r="1063" spans="1:1" ht="12.75" x14ac:dyDescent="0.2">
      <c r="A1063"/>
    </row>
    <row r="1064" spans="1:1" ht="12.75" x14ac:dyDescent="0.2">
      <c r="A1064"/>
    </row>
    <row r="1065" spans="1:1" ht="12.75" x14ac:dyDescent="0.2">
      <c r="A1065"/>
    </row>
    <row r="1066" spans="1:1" ht="12.75" x14ac:dyDescent="0.2">
      <c r="A1066"/>
    </row>
    <row r="1067" spans="1:1" ht="12.75" x14ac:dyDescent="0.2">
      <c r="A1067"/>
    </row>
    <row r="1068" spans="1:1" ht="12.75" x14ac:dyDescent="0.2">
      <c r="A1068"/>
    </row>
    <row r="1069" spans="1:1" ht="12.75" x14ac:dyDescent="0.2">
      <c r="A1069"/>
    </row>
    <row r="1070" spans="1:1" ht="12.75" x14ac:dyDescent="0.2">
      <c r="A1070"/>
    </row>
    <row r="1071" spans="1:1" ht="12.75" x14ac:dyDescent="0.2">
      <c r="A1071"/>
    </row>
    <row r="1072" spans="1:1" ht="12.75" x14ac:dyDescent="0.2">
      <c r="A1072"/>
    </row>
    <row r="1073" spans="1:1" ht="12.75" x14ac:dyDescent="0.2">
      <c r="A1073"/>
    </row>
    <row r="1074" spans="1:1" ht="12.75" x14ac:dyDescent="0.2">
      <c r="A1074"/>
    </row>
    <row r="1075" spans="1:1" ht="12.75" x14ac:dyDescent="0.2">
      <c r="A1075"/>
    </row>
    <row r="1076" spans="1:1" ht="12.75" x14ac:dyDescent="0.2">
      <c r="A1076"/>
    </row>
    <row r="1077" spans="1:1" ht="12.75" x14ac:dyDescent="0.2">
      <c r="A1077"/>
    </row>
    <row r="1078" spans="1:1" ht="12.75" x14ac:dyDescent="0.2">
      <c r="A1078"/>
    </row>
    <row r="1079" spans="1:1" ht="12.75" x14ac:dyDescent="0.2">
      <c r="A1079"/>
    </row>
    <row r="1080" spans="1:1" ht="12.75" x14ac:dyDescent="0.2">
      <c r="A1080"/>
    </row>
    <row r="1081" spans="1:1" ht="12.75" x14ac:dyDescent="0.2">
      <c r="A1081"/>
    </row>
    <row r="1082" spans="1:1" ht="12.75" x14ac:dyDescent="0.2">
      <c r="A1082"/>
    </row>
    <row r="1083" spans="1:1" ht="12.75" x14ac:dyDescent="0.2">
      <c r="A1083"/>
    </row>
    <row r="1084" spans="1:1" ht="12.75" x14ac:dyDescent="0.2">
      <c r="A1084"/>
    </row>
    <row r="1085" spans="1:1" ht="12.75" x14ac:dyDescent="0.2">
      <c r="A1085"/>
    </row>
    <row r="1086" spans="1:1" ht="12.75" x14ac:dyDescent="0.2">
      <c r="A1086"/>
    </row>
    <row r="1087" spans="1:1" ht="12.75" x14ac:dyDescent="0.2">
      <c r="A1087"/>
    </row>
    <row r="1088" spans="1:1" ht="12.75" x14ac:dyDescent="0.2">
      <c r="A1088"/>
    </row>
    <row r="1089" spans="1:1" ht="12.75" x14ac:dyDescent="0.2">
      <c r="A1089"/>
    </row>
    <row r="1090" spans="1:1" ht="12.75" x14ac:dyDescent="0.2">
      <c r="A1090"/>
    </row>
    <row r="1091" spans="1:1" ht="12.75" x14ac:dyDescent="0.2">
      <c r="A1091"/>
    </row>
    <row r="1092" spans="1:1" ht="12.75" x14ac:dyDescent="0.2">
      <c r="A1092"/>
    </row>
    <row r="1093" spans="1:1" ht="12.75" x14ac:dyDescent="0.2">
      <c r="A1093"/>
    </row>
    <row r="1094" spans="1:1" ht="12.75" x14ac:dyDescent="0.2">
      <c r="A1094"/>
    </row>
    <row r="1095" spans="1:1" ht="12.75" x14ac:dyDescent="0.2">
      <c r="A1095"/>
    </row>
    <row r="1096" spans="1:1" ht="12.75" x14ac:dyDescent="0.2">
      <c r="A1096"/>
    </row>
    <row r="1097" spans="1:1" ht="12.75" x14ac:dyDescent="0.2">
      <c r="A1097"/>
    </row>
    <row r="1098" spans="1:1" ht="12.75" x14ac:dyDescent="0.2">
      <c r="A1098"/>
    </row>
    <row r="1099" spans="1:1" ht="12.75" x14ac:dyDescent="0.2">
      <c r="A1099"/>
    </row>
    <row r="1100" spans="1:1" ht="12.75" x14ac:dyDescent="0.2">
      <c r="A1100"/>
    </row>
    <row r="1101" spans="1:1" ht="12.75" x14ac:dyDescent="0.2">
      <c r="A1101"/>
    </row>
    <row r="1102" spans="1:1" ht="12.75" x14ac:dyDescent="0.2">
      <c r="A1102"/>
    </row>
    <row r="1103" spans="1:1" ht="12.75" x14ac:dyDescent="0.2">
      <c r="A1103"/>
    </row>
    <row r="1104" spans="1:1" ht="12.75" x14ac:dyDescent="0.2">
      <c r="A1104"/>
    </row>
    <row r="1105" spans="1:1" ht="12.75" x14ac:dyDescent="0.2">
      <c r="A1105"/>
    </row>
    <row r="1106" spans="1:1" ht="12.75" x14ac:dyDescent="0.2">
      <c r="A1106"/>
    </row>
    <row r="1107" spans="1:1" ht="12.75" x14ac:dyDescent="0.2">
      <c r="A1107"/>
    </row>
    <row r="1108" spans="1:1" ht="12.75" x14ac:dyDescent="0.2">
      <c r="A1108"/>
    </row>
    <row r="1109" spans="1:1" ht="12.75" x14ac:dyDescent="0.2">
      <c r="A1109"/>
    </row>
    <row r="1110" spans="1:1" ht="12.75" x14ac:dyDescent="0.2">
      <c r="A1110"/>
    </row>
    <row r="1111" spans="1:1" ht="12.75" x14ac:dyDescent="0.2">
      <c r="A1111"/>
    </row>
    <row r="1112" spans="1:1" ht="12.75" x14ac:dyDescent="0.2">
      <c r="A1112"/>
    </row>
    <row r="1113" spans="1:1" ht="12.75" x14ac:dyDescent="0.2">
      <c r="A1113"/>
    </row>
    <row r="1114" spans="1:1" ht="12.75" x14ac:dyDescent="0.2">
      <c r="A1114"/>
    </row>
    <row r="1115" spans="1:1" ht="12.75" x14ac:dyDescent="0.2">
      <c r="A1115"/>
    </row>
    <row r="1116" spans="1:1" ht="12.75" x14ac:dyDescent="0.2">
      <c r="A1116"/>
    </row>
    <row r="1117" spans="1:1" ht="12.75" x14ac:dyDescent="0.2">
      <c r="A1117"/>
    </row>
    <row r="1118" spans="1:1" ht="12.75" x14ac:dyDescent="0.2">
      <c r="A1118"/>
    </row>
    <row r="1119" spans="1:1" ht="12.75" x14ac:dyDescent="0.2">
      <c r="A1119"/>
    </row>
    <row r="1120" spans="1:1" ht="12.75" x14ac:dyDescent="0.2">
      <c r="A1120"/>
    </row>
    <row r="1121" spans="1:1" ht="12.75" x14ac:dyDescent="0.2">
      <c r="A1121"/>
    </row>
    <row r="1122" spans="1:1" ht="12.75" x14ac:dyDescent="0.2">
      <c r="A1122"/>
    </row>
    <row r="1123" spans="1:1" ht="12.75" x14ac:dyDescent="0.2">
      <c r="A1123"/>
    </row>
    <row r="1124" spans="1:1" ht="12.75" x14ac:dyDescent="0.2">
      <c r="A1124"/>
    </row>
    <row r="1125" spans="1:1" ht="12.75" x14ac:dyDescent="0.2">
      <c r="A1125"/>
    </row>
    <row r="1126" spans="1:1" ht="12.75" x14ac:dyDescent="0.2">
      <c r="A1126"/>
    </row>
    <row r="1127" spans="1:1" ht="12.75" x14ac:dyDescent="0.2">
      <c r="A1127"/>
    </row>
    <row r="1128" spans="1:1" ht="12.75" x14ac:dyDescent="0.2">
      <c r="A1128"/>
    </row>
    <row r="1129" spans="1:1" ht="12.75" x14ac:dyDescent="0.2">
      <c r="A1129"/>
    </row>
    <row r="1130" spans="1:1" ht="12.75" x14ac:dyDescent="0.2">
      <c r="A1130"/>
    </row>
    <row r="1131" spans="1:1" ht="12.75" x14ac:dyDescent="0.2">
      <c r="A1131"/>
    </row>
    <row r="1132" spans="1:1" ht="12.75" x14ac:dyDescent="0.2">
      <c r="A1132"/>
    </row>
    <row r="1133" spans="1:1" ht="12.75" x14ac:dyDescent="0.2">
      <c r="A1133"/>
    </row>
    <row r="1134" spans="1:1" ht="12.75" x14ac:dyDescent="0.2">
      <c r="A1134"/>
    </row>
    <row r="1135" spans="1:1" ht="12.75" x14ac:dyDescent="0.2">
      <c r="A1135"/>
    </row>
    <row r="1136" spans="1:1" ht="12.75" x14ac:dyDescent="0.2">
      <c r="A1136"/>
    </row>
    <row r="1137" spans="1:1" ht="12.75" x14ac:dyDescent="0.2">
      <c r="A1137"/>
    </row>
    <row r="1138" spans="1:1" ht="12.75" x14ac:dyDescent="0.2">
      <c r="A1138"/>
    </row>
    <row r="1139" spans="1:1" ht="12.75" x14ac:dyDescent="0.2">
      <c r="A1139"/>
    </row>
    <row r="1140" spans="1:1" ht="12.75" x14ac:dyDescent="0.2">
      <c r="A1140"/>
    </row>
    <row r="1141" spans="1:1" ht="12.75" x14ac:dyDescent="0.2">
      <c r="A1141"/>
    </row>
    <row r="1142" spans="1:1" ht="12.75" x14ac:dyDescent="0.2">
      <c r="A1142"/>
    </row>
    <row r="1143" spans="1:1" ht="12.75" x14ac:dyDescent="0.2">
      <c r="A1143"/>
    </row>
    <row r="1144" spans="1:1" ht="12.75" x14ac:dyDescent="0.2">
      <c r="A1144"/>
    </row>
    <row r="1145" spans="1:1" ht="12.75" x14ac:dyDescent="0.2">
      <c r="A1145"/>
    </row>
    <row r="1146" spans="1:1" ht="12.75" x14ac:dyDescent="0.2">
      <c r="A1146"/>
    </row>
    <row r="1147" spans="1:1" ht="12.75" x14ac:dyDescent="0.2">
      <c r="A1147"/>
    </row>
    <row r="1148" spans="1:1" ht="12.75" x14ac:dyDescent="0.2">
      <c r="A1148"/>
    </row>
    <row r="1149" spans="1:1" ht="12.75" x14ac:dyDescent="0.2">
      <c r="A1149"/>
    </row>
    <row r="1150" spans="1:1" ht="12.75" x14ac:dyDescent="0.2">
      <c r="A1150"/>
    </row>
    <row r="1151" spans="1:1" ht="12.75" x14ac:dyDescent="0.2">
      <c r="A1151"/>
    </row>
    <row r="1152" spans="1:1" ht="12.75" x14ac:dyDescent="0.2">
      <c r="A1152"/>
    </row>
    <row r="1153" spans="1:1" ht="12.75" x14ac:dyDescent="0.2">
      <c r="A1153"/>
    </row>
    <row r="1154" spans="1:1" ht="12.75" x14ac:dyDescent="0.2">
      <c r="A1154"/>
    </row>
    <row r="1155" spans="1:1" ht="12.75" x14ac:dyDescent="0.2">
      <c r="A1155"/>
    </row>
    <row r="1156" spans="1:1" ht="12.75" x14ac:dyDescent="0.2">
      <c r="A1156"/>
    </row>
    <row r="1157" spans="1:1" ht="12.75" x14ac:dyDescent="0.2">
      <c r="A1157"/>
    </row>
    <row r="1158" spans="1:1" ht="12.75" x14ac:dyDescent="0.2">
      <c r="A1158"/>
    </row>
    <row r="1159" spans="1:1" ht="12.75" x14ac:dyDescent="0.2">
      <c r="A1159"/>
    </row>
    <row r="1160" spans="1:1" ht="12.75" x14ac:dyDescent="0.2">
      <c r="A1160"/>
    </row>
    <row r="1161" spans="1:1" ht="12.75" x14ac:dyDescent="0.2">
      <c r="A1161"/>
    </row>
    <row r="1162" spans="1:1" ht="12.75" x14ac:dyDescent="0.2">
      <c r="A1162"/>
    </row>
    <row r="1163" spans="1:1" ht="12.75" x14ac:dyDescent="0.2">
      <c r="A1163"/>
    </row>
    <row r="1164" spans="1:1" ht="12.75" x14ac:dyDescent="0.2">
      <c r="A1164"/>
    </row>
    <row r="1165" spans="1:1" ht="12.75" x14ac:dyDescent="0.2">
      <c r="A1165"/>
    </row>
    <row r="1166" spans="1:1" ht="12.75" x14ac:dyDescent="0.2">
      <c r="A1166"/>
    </row>
    <row r="1167" spans="1:1" ht="12.75" x14ac:dyDescent="0.2">
      <c r="A1167"/>
    </row>
    <row r="1168" spans="1:1" ht="12.75" x14ac:dyDescent="0.2">
      <c r="A1168"/>
    </row>
    <row r="1169" spans="1:1" ht="12.75" x14ac:dyDescent="0.2">
      <c r="A1169"/>
    </row>
    <row r="1170" spans="1:1" ht="12.75" x14ac:dyDescent="0.2">
      <c r="A1170"/>
    </row>
    <row r="1171" spans="1:1" ht="12.75" x14ac:dyDescent="0.2">
      <c r="A1171"/>
    </row>
    <row r="1172" spans="1:1" ht="12.75" x14ac:dyDescent="0.2">
      <c r="A1172"/>
    </row>
    <row r="1173" spans="1:1" ht="12.75" x14ac:dyDescent="0.2">
      <c r="A1173"/>
    </row>
    <row r="1174" spans="1:1" ht="12.75" x14ac:dyDescent="0.2">
      <c r="A1174"/>
    </row>
    <row r="1175" spans="1:1" ht="12.75" x14ac:dyDescent="0.2">
      <c r="A1175"/>
    </row>
    <row r="1176" spans="1:1" ht="12.75" x14ac:dyDescent="0.2">
      <c r="A1176"/>
    </row>
    <row r="1177" spans="1:1" ht="12.75" x14ac:dyDescent="0.2">
      <c r="A1177"/>
    </row>
    <row r="1178" spans="1:1" ht="12.75" x14ac:dyDescent="0.2">
      <c r="A1178"/>
    </row>
    <row r="1179" spans="1:1" ht="12.75" x14ac:dyDescent="0.2">
      <c r="A1179"/>
    </row>
    <row r="1180" spans="1:1" ht="12.75" x14ac:dyDescent="0.2">
      <c r="A1180"/>
    </row>
    <row r="1181" spans="1:1" ht="12.75" x14ac:dyDescent="0.2">
      <c r="A1181"/>
    </row>
    <row r="1182" spans="1:1" ht="12.75" x14ac:dyDescent="0.2">
      <c r="A1182"/>
    </row>
    <row r="1183" spans="1:1" ht="12.75" x14ac:dyDescent="0.2">
      <c r="A1183"/>
    </row>
    <row r="1184" spans="1:1" ht="12.75" x14ac:dyDescent="0.2">
      <c r="A1184"/>
    </row>
    <row r="1185" spans="1:1" ht="12.75" x14ac:dyDescent="0.2">
      <c r="A1185"/>
    </row>
    <row r="1186" spans="1:1" ht="12.75" x14ac:dyDescent="0.2">
      <c r="A1186"/>
    </row>
    <row r="1187" spans="1:1" ht="12.75" x14ac:dyDescent="0.2">
      <c r="A1187"/>
    </row>
    <row r="1188" spans="1:1" ht="12.75" x14ac:dyDescent="0.2">
      <c r="A1188"/>
    </row>
    <row r="1189" spans="1:1" ht="12.75" x14ac:dyDescent="0.2">
      <c r="A1189"/>
    </row>
    <row r="1190" spans="1:1" ht="12.75" x14ac:dyDescent="0.2">
      <c r="A1190"/>
    </row>
    <row r="1191" spans="1:1" ht="12.75" x14ac:dyDescent="0.2">
      <c r="A1191"/>
    </row>
    <row r="1192" spans="1:1" ht="12.75" x14ac:dyDescent="0.2">
      <c r="A1192"/>
    </row>
    <row r="1193" spans="1:1" ht="12.75" x14ac:dyDescent="0.2">
      <c r="A1193"/>
    </row>
    <row r="1194" spans="1:1" ht="12.75" x14ac:dyDescent="0.2">
      <c r="A1194"/>
    </row>
    <row r="1195" spans="1:1" ht="12.75" x14ac:dyDescent="0.2">
      <c r="A1195"/>
    </row>
    <row r="1196" spans="1:1" ht="12.75" x14ac:dyDescent="0.2">
      <c r="A1196"/>
    </row>
    <row r="1197" spans="1:1" ht="12.75" x14ac:dyDescent="0.2">
      <c r="A1197"/>
    </row>
    <row r="1198" spans="1:1" ht="12.75" x14ac:dyDescent="0.2">
      <c r="A1198"/>
    </row>
    <row r="1199" spans="1:1" ht="12.75" x14ac:dyDescent="0.2">
      <c r="A1199"/>
    </row>
    <row r="1200" spans="1:1" ht="12.75" x14ac:dyDescent="0.2">
      <c r="A1200"/>
    </row>
    <row r="1201" spans="1:1" ht="12.75" x14ac:dyDescent="0.2">
      <c r="A1201"/>
    </row>
    <row r="1202" spans="1:1" ht="12.75" x14ac:dyDescent="0.2">
      <c r="A1202"/>
    </row>
    <row r="1203" spans="1:1" ht="12.75" x14ac:dyDescent="0.2">
      <c r="A1203"/>
    </row>
    <row r="1204" spans="1:1" ht="12.75" x14ac:dyDescent="0.2">
      <c r="A1204"/>
    </row>
    <row r="1205" spans="1:1" ht="12.75" x14ac:dyDescent="0.2">
      <c r="A1205"/>
    </row>
    <row r="1206" spans="1:1" ht="12.75" x14ac:dyDescent="0.2">
      <c r="A1206"/>
    </row>
    <row r="1207" spans="1:1" ht="12.75" x14ac:dyDescent="0.2">
      <c r="A1207"/>
    </row>
    <row r="1208" spans="1:1" ht="12.75" x14ac:dyDescent="0.2">
      <c r="A1208"/>
    </row>
    <row r="1209" spans="1:1" ht="12.75" x14ac:dyDescent="0.2">
      <c r="A1209"/>
    </row>
    <row r="1210" spans="1:1" ht="12.75" x14ac:dyDescent="0.2">
      <c r="A1210"/>
    </row>
    <row r="1211" spans="1:1" ht="12.75" x14ac:dyDescent="0.2">
      <c r="A1211"/>
    </row>
    <row r="1212" spans="1:1" ht="12.75" x14ac:dyDescent="0.2">
      <c r="A1212"/>
    </row>
    <row r="1213" spans="1:1" ht="12.75" x14ac:dyDescent="0.2">
      <c r="A1213"/>
    </row>
    <row r="1214" spans="1:1" ht="12.75" x14ac:dyDescent="0.2">
      <c r="A1214"/>
    </row>
    <row r="1215" spans="1:1" ht="12.75" x14ac:dyDescent="0.2">
      <c r="A1215"/>
    </row>
    <row r="1216" spans="1:1" ht="12.75" x14ac:dyDescent="0.2">
      <c r="A1216"/>
    </row>
    <row r="1217" spans="1:1" ht="12.75" x14ac:dyDescent="0.2">
      <c r="A1217"/>
    </row>
    <row r="1218" spans="1:1" ht="12.75" x14ac:dyDescent="0.2">
      <c r="A1218"/>
    </row>
    <row r="1219" spans="1:1" ht="12.75" x14ac:dyDescent="0.2">
      <c r="A1219"/>
    </row>
    <row r="1220" spans="1:1" ht="12.75" x14ac:dyDescent="0.2">
      <c r="A1220"/>
    </row>
    <row r="1221" spans="1:1" ht="12.75" x14ac:dyDescent="0.2">
      <c r="A1221"/>
    </row>
    <row r="1222" spans="1:1" ht="12.75" x14ac:dyDescent="0.2">
      <c r="A1222"/>
    </row>
    <row r="1223" spans="1:1" ht="12.75" x14ac:dyDescent="0.2">
      <c r="A1223"/>
    </row>
    <row r="1224" spans="1:1" ht="12.75" x14ac:dyDescent="0.2">
      <c r="A1224"/>
    </row>
    <row r="1225" spans="1:1" ht="12.75" x14ac:dyDescent="0.2">
      <c r="A1225"/>
    </row>
    <row r="1226" spans="1:1" ht="12.75" x14ac:dyDescent="0.2">
      <c r="A1226"/>
    </row>
    <row r="1227" spans="1:1" ht="12.75" x14ac:dyDescent="0.2">
      <c r="A1227"/>
    </row>
    <row r="1228" spans="1:1" ht="12.75" x14ac:dyDescent="0.2">
      <c r="A1228"/>
    </row>
    <row r="1229" spans="1:1" ht="12.75" x14ac:dyDescent="0.2">
      <c r="A1229"/>
    </row>
    <row r="1230" spans="1:1" ht="12.75" x14ac:dyDescent="0.2">
      <c r="A1230"/>
    </row>
    <row r="1231" spans="1:1" ht="12.75" x14ac:dyDescent="0.2">
      <c r="A1231"/>
    </row>
    <row r="1232" spans="1:1" ht="12.75" x14ac:dyDescent="0.2">
      <c r="A1232"/>
    </row>
    <row r="1233" spans="1:1" ht="12.75" x14ac:dyDescent="0.2">
      <c r="A1233"/>
    </row>
    <row r="1234" spans="1:1" ht="12.75" x14ac:dyDescent="0.2">
      <c r="A1234"/>
    </row>
    <row r="1235" spans="1:1" ht="12.75" x14ac:dyDescent="0.2">
      <c r="A1235"/>
    </row>
    <row r="1236" spans="1:1" ht="12.75" x14ac:dyDescent="0.2">
      <c r="A1236"/>
    </row>
    <row r="1237" spans="1:1" ht="12.75" x14ac:dyDescent="0.2">
      <c r="A1237"/>
    </row>
    <row r="1238" spans="1:1" ht="12.75" x14ac:dyDescent="0.2">
      <c r="A1238"/>
    </row>
    <row r="1239" spans="1:1" ht="12.75" x14ac:dyDescent="0.2">
      <c r="A1239"/>
    </row>
    <row r="1240" spans="1:1" ht="12.75" x14ac:dyDescent="0.2">
      <c r="A1240"/>
    </row>
    <row r="1241" spans="1:1" ht="12.75" x14ac:dyDescent="0.2">
      <c r="A1241"/>
    </row>
    <row r="1242" spans="1:1" ht="12.75" x14ac:dyDescent="0.2">
      <c r="A1242"/>
    </row>
    <row r="1243" spans="1:1" ht="12.75" x14ac:dyDescent="0.2">
      <c r="A1243"/>
    </row>
    <row r="1244" spans="1:1" ht="12.75" x14ac:dyDescent="0.2">
      <c r="A1244"/>
    </row>
    <row r="1245" spans="1:1" ht="12.75" x14ac:dyDescent="0.2">
      <c r="A1245"/>
    </row>
    <row r="1246" spans="1:1" ht="12.75" x14ac:dyDescent="0.2">
      <c r="A1246"/>
    </row>
    <row r="1247" spans="1:1" ht="12.75" x14ac:dyDescent="0.2">
      <c r="A1247"/>
    </row>
    <row r="1248" spans="1:1" ht="12.75" x14ac:dyDescent="0.2">
      <c r="A1248"/>
    </row>
    <row r="1249" spans="1:1" ht="12.75" x14ac:dyDescent="0.2">
      <c r="A1249"/>
    </row>
    <row r="1250" spans="1:1" ht="12.75" x14ac:dyDescent="0.2">
      <c r="A1250"/>
    </row>
    <row r="1251" spans="1:1" ht="12.75" x14ac:dyDescent="0.2">
      <c r="A1251"/>
    </row>
    <row r="1252" spans="1:1" ht="12.75" x14ac:dyDescent="0.2">
      <c r="A1252"/>
    </row>
    <row r="1253" spans="1:1" ht="12.75" x14ac:dyDescent="0.2">
      <c r="A1253"/>
    </row>
    <row r="1254" spans="1:1" ht="12.75" x14ac:dyDescent="0.2">
      <c r="A1254"/>
    </row>
    <row r="1255" spans="1:1" ht="12.75" x14ac:dyDescent="0.2">
      <c r="A1255"/>
    </row>
    <row r="1256" spans="1:1" ht="12.75" x14ac:dyDescent="0.2">
      <c r="A1256"/>
    </row>
    <row r="1257" spans="1:1" ht="12.75" x14ac:dyDescent="0.2">
      <c r="A1257"/>
    </row>
    <row r="1258" spans="1:1" ht="12.75" x14ac:dyDescent="0.2">
      <c r="A1258"/>
    </row>
    <row r="1259" spans="1:1" ht="12.75" x14ac:dyDescent="0.2">
      <c r="A1259"/>
    </row>
    <row r="1260" spans="1:1" ht="12.75" x14ac:dyDescent="0.2">
      <c r="A1260"/>
    </row>
    <row r="1261" spans="1:1" ht="12.75" x14ac:dyDescent="0.2">
      <c r="A1261"/>
    </row>
    <row r="1262" spans="1:1" ht="12.75" x14ac:dyDescent="0.2">
      <c r="A1262"/>
    </row>
    <row r="1263" spans="1:1" ht="12.75" x14ac:dyDescent="0.2">
      <c r="A1263"/>
    </row>
    <row r="1264" spans="1:1" ht="12.75" x14ac:dyDescent="0.2">
      <c r="A1264"/>
    </row>
    <row r="1265" spans="1:1" ht="12.75" x14ac:dyDescent="0.2">
      <c r="A1265"/>
    </row>
    <row r="1266" spans="1:1" ht="12.75" x14ac:dyDescent="0.2">
      <c r="A1266"/>
    </row>
    <row r="1267" spans="1:1" ht="12.75" x14ac:dyDescent="0.2">
      <c r="A1267"/>
    </row>
    <row r="1268" spans="1:1" ht="12.75" x14ac:dyDescent="0.2">
      <c r="A1268"/>
    </row>
    <row r="1269" spans="1:1" ht="12.75" x14ac:dyDescent="0.2">
      <c r="A1269"/>
    </row>
    <row r="1270" spans="1:1" ht="12.75" x14ac:dyDescent="0.2">
      <c r="A1270"/>
    </row>
    <row r="1271" spans="1:1" ht="12.75" x14ac:dyDescent="0.2">
      <c r="A1271"/>
    </row>
    <row r="1272" spans="1:1" ht="12.75" x14ac:dyDescent="0.2">
      <c r="A1272"/>
    </row>
    <row r="1273" spans="1:1" ht="12.75" x14ac:dyDescent="0.2">
      <c r="A1273"/>
    </row>
    <row r="1274" spans="1:1" ht="12.75" x14ac:dyDescent="0.2">
      <c r="A1274"/>
    </row>
    <row r="1275" spans="1:1" ht="12.75" x14ac:dyDescent="0.2">
      <c r="A1275"/>
    </row>
    <row r="1276" spans="1:1" ht="12.75" x14ac:dyDescent="0.2">
      <c r="A1276"/>
    </row>
    <row r="1277" spans="1:1" ht="12.75" x14ac:dyDescent="0.2">
      <c r="A1277"/>
    </row>
    <row r="1278" spans="1:1" ht="12.75" x14ac:dyDescent="0.2">
      <c r="A1278"/>
    </row>
    <row r="1279" spans="1:1" ht="12.75" x14ac:dyDescent="0.2">
      <c r="A1279"/>
    </row>
    <row r="1280" spans="1:1" ht="12.75" x14ac:dyDescent="0.2">
      <c r="A1280"/>
    </row>
    <row r="1281" spans="1:1" ht="12.75" x14ac:dyDescent="0.2">
      <c r="A1281"/>
    </row>
    <row r="1282" spans="1:1" ht="12.75" x14ac:dyDescent="0.2">
      <c r="A1282"/>
    </row>
    <row r="1283" spans="1:1" ht="12.75" x14ac:dyDescent="0.2">
      <c r="A1283"/>
    </row>
    <row r="1284" spans="1:1" ht="12.75" x14ac:dyDescent="0.2">
      <c r="A1284"/>
    </row>
    <row r="1285" spans="1:1" ht="12.75" x14ac:dyDescent="0.2">
      <c r="A1285"/>
    </row>
    <row r="1286" spans="1:1" ht="12.75" x14ac:dyDescent="0.2">
      <c r="A1286"/>
    </row>
    <row r="1287" spans="1:1" ht="12.75" x14ac:dyDescent="0.2">
      <c r="A1287"/>
    </row>
    <row r="1288" spans="1:1" ht="12.75" x14ac:dyDescent="0.2">
      <c r="A1288"/>
    </row>
    <row r="1289" spans="1:1" ht="12.75" x14ac:dyDescent="0.2">
      <c r="A1289"/>
    </row>
    <row r="1290" spans="1:1" ht="12.75" x14ac:dyDescent="0.2">
      <c r="A1290"/>
    </row>
    <row r="1291" spans="1:1" ht="12.75" x14ac:dyDescent="0.2">
      <c r="A1291"/>
    </row>
    <row r="1292" spans="1:1" ht="12.75" x14ac:dyDescent="0.2">
      <c r="A1292"/>
    </row>
    <row r="1293" spans="1:1" ht="12.75" x14ac:dyDescent="0.2">
      <c r="A1293"/>
    </row>
    <row r="1294" spans="1:1" ht="12.75" x14ac:dyDescent="0.2">
      <c r="A1294"/>
    </row>
    <row r="1295" spans="1:1" ht="12.75" x14ac:dyDescent="0.2">
      <c r="A1295"/>
    </row>
    <row r="1296" spans="1:1" ht="12.75" x14ac:dyDescent="0.2">
      <c r="A1296"/>
    </row>
    <row r="1297" spans="1:1" ht="12.75" x14ac:dyDescent="0.2">
      <c r="A1297"/>
    </row>
    <row r="1298" spans="1:1" ht="12.75" x14ac:dyDescent="0.2">
      <c r="A1298"/>
    </row>
    <row r="1299" spans="1:1" ht="12.75" x14ac:dyDescent="0.2">
      <c r="A1299"/>
    </row>
    <row r="1300" spans="1:1" ht="12.75" x14ac:dyDescent="0.2">
      <c r="A1300"/>
    </row>
    <row r="1301" spans="1:1" ht="12.75" x14ac:dyDescent="0.2">
      <c r="A1301"/>
    </row>
    <row r="1302" spans="1:1" ht="12.75" x14ac:dyDescent="0.2">
      <c r="A1302"/>
    </row>
    <row r="1303" spans="1:1" ht="12.75" x14ac:dyDescent="0.2">
      <c r="A1303"/>
    </row>
    <row r="1304" spans="1:1" ht="12.75" x14ac:dyDescent="0.2">
      <c r="A1304"/>
    </row>
    <row r="1305" spans="1:1" ht="12.75" x14ac:dyDescent="0.2">
      <c r="A1305"/>
    </row>
    <row r="1306" spans="1:1" ht="12.75" x14ac:dyDescent="0.2">
      <c r="A1306"/>
    </row>
    <row r="1307" spans="1:1" ht="12.75" x14ac:dyDescent="0.2">
      <c r="A1307"/>
    </row>
    <row r="1308" spans="1:1" ht="12.75" x14ac:dyDescent="0.2">
      <c r="A1308"/>
    </row>
    <row r="1309" spans="1:1" ht="12.75" x14ac:dyDescent="0.2">
      <c r="A1309"/>
    </row>
    <row r="1310" spans="1:1" ht="12.75" x14ac:dyDescent="0.2">
      <c r="A1310"/>
    </row>
    <row r="1311" spans="1:1" ht="12.75" x14ac:dyDescent="0.2">
      <c r="A1311"/>
    </row>
    <row r="1312" spans="1:1" ht="12.75" x14ac:dyDescent="0.2">
      <c r="A1312"/>
    </row>
    <row r="1313" spans="1:1" ht="12.75" x14ac:dyDescent="0.2">
      <c r="A1313"/>
    </row>
    <row r="1314" spans="1:1" ht="12.75" x14ac:dyDescent="0.2">
      <c r="A1314"/>
    </row>
    <row r="1315" spans="1:1" ht="12.75" x14ac:dyDescent="0.2">
      <c r="A1315"/>
    </row>
    <row r="1316" spans="1:1" ht="12.75" x14ac:dyDescent="0.2">
      <c r="A1316"/>
    </row>
    <row r="1317" spans="1:1" ht="12.75" x14ac:dyDescent="0.2">
      <c r="A1317"/>
    </row>
    <row r="1318" spans="1:1" ht="12.75" x14ac:dyDescent="0.2">
      <c r="A1318"/>
    </row>
    <row r="1319" spans="1:1" ht="12.75" x14ac:dyDescent="0.2">
      <c r="A1319"/>
    </row>
    <row r="1320" spans="1:1" ht="12.75" x14ac:dyDescent="0.2">
      <c r="A1320"/>
    </row>
    <row r="1321" spans="1:1" ht="12.75" x14ac:dyDescent="0.2">
      <c r="A1321"/>
    </row>
    <row r="1322" spans="1:1" ht="12.75" x14ac:dyDescent="0.2">
      <c r="A1322"/>
    </row>
    <row r="1323" spans="1:1" ht="12.75" x14ac:dyDescent="0.2">
      <c r="A1323"/>
    </row>
    <row r="1324" spans="1:1" ht="12.75" x14ac:dyDescent="0.2">
      <c r="A1324"/>
    </row>
    <row r="1325" spans="1:1" ht="12.75" x14ac:dyDescent="0.2">
      <c r="A1325"/>
    </row>
    <row r="1326" spans="1:1" ht="12.75" x14ac:dyDescent="0.2">
      <c r="A1326"/>
    </row>
    <row r="1327" spans="1:1" ht="12.75" x14ac:dyDescent="0.2">
      <c r="A1327"/>
    </row>
    <row r="1328" spans="1:1" ht="12.75" x14ac:dyDescent="0.2">
      <c r="A1328"/>
    </row>
    <row r="1329" spans="1:1" ht="12.75" x14ac:dyDescent="0.2">
      <c r="A1329"/>
    </row>
    <row r="1330" spans="1:1" ht="12.75" x14ac:dyDescent="0.2">
      <c r="A1330"/>
    </row>
    <row r="1331" spans="1:1" ht="12.75" x14ac:dyDescent="0.2">
      <c r="A1331"/>
    </row>
    <row r="1332" spans="1:1" ht="12.75" x14ac:dyDescent="0.2">
      <c r="A1332"/>
    </row>
    <row r="1333" spans="1:1" ht="12.75" x14ac:dyDescent="0.2">
      <c r="A1333"/>
    </row>
    <row r="1334" spans="1:1" ht="12.75" x14ac:dyDescent="0.2">
      <c r="A1334"/>
    </row>
    <row r="1335" spans="1:1" ht="12.75" x14ac:dyDescent="0.2">
      <c r="A1335"/>
    </row>
    <row r="1336" spans="1:1" ht="12.75" x14ac:dyDescent="0.2">
      <c r="A1336"/>
    </row>
    <row r="1337" spans="1:1" ht="12.75" x14ac:dyDescent="0.2">
      <c r="A1337"/>
    </row>
    <row r="1338" spans="1:1" ht="12.75" x14ac:dyDescent="0.2">
      <c r="A1338"/>
    </row>
    <row r="1339" spans="1:1" ht="12.75" x14ac:dyDescent="0.2">
      <c r="A1339"/>
    </row>
    <row r="1340" spans="1:1" ht="12.75" x14ac:dyDescent="0.2">
      <c r="A1340"/>
    </row>
    <row r="1341" spans="1:1" ht="12.75" x14ac:dyDescent="0.2">
      <c r="A1341"/>
    </row>
    <row r="1342" spans="1:1" ht="12.75" x14ac:dyDescent="0.2">
      <c r="A1342"/>
    </row>
    <row r="1343" spans="1:1" ht="12.75" x14ac:dyDescent="0.2">
      <c r="A1343"/>
    </row>
    <row r="1344" spans="1:1" ht="12.75" x14ac:dyDescent="0.2">
      <c r="A1344"/>
    </row>
    <row r="1345" spans="1:1" ht="12.75" x14ac:dyDescent="0.2">
      <c r="A1345"/>
    </row>
    <row r="1346" spans="1:1" ht="12.75" x14ac:dyDescent="0.2">
      <c r="A1346"/>
    </row>
    <row r="1347" spans="1:1" ht="12.75" x14ac:dyDescent="0.2">
      <c r="A1347"/>
    </row>
    <row r="1348" spans="1:1" ht="12.75" x14ac:dyDescent="0.2">
      <c r="A1348"/>
    </row>
    <row r="1349" spans="1:1" ht="12.75" x14ac:dyDescent="0.2">
      <c r="A1349"/>
    </row>
    <row r="1350" spans="1:1" ht="12.75" x14ac:dyDescent="0.2">
      <c r="A1350"/>
    </row>
    <row r="1351" spans="1:1" ht="12.75" x14ac:dyDescent="0.2">
      <c r="A1351"/>
    </row>
    <row r="1352" spans="1:1" ht="12.75" x14ac:dyDescent="0.2">
      <c r="A1352"/>
    </row>
    <row r="1353" spans="1:1" ht="12.75" x14ac:dyDescent="0.2">
      <c r="A1353"/>
    </row>
    <row r="1354" spans="1:1" ht="12.75" x14ac:dyDescent="0.2">
      <c r="A1354"/>
    </row>
    <row r="1355" spans="1:1" ht="12.75" x14ac:dyDescent="0.2">
      <c r="A1355"/>
    </row>
    <row r="1356" spans="1:1" ht="12.75" x14ac:dyDescent="0.2">
      <c r="A1356"/>
    </row>
    <row r="1357" spans="1:1" ht="12.75" x14ac:dyDescent="0.2">
      <c r="A1357"/>
    </row>
    <row r="1358" spans="1:1" ht="12.75" x14ac:dyDescent="0.2">
      <c r="A1358"/>
    </row>
    <row r="1359" spans="1:1" ht="12.75" x14ac:dyDescent="0.2">
      <c r="A1359"/>
    </row>
    <row r="1360" spans="1:1" ht="12.75" x14ac:dyDescent="0.2">
      <c r="A1360"/>
    </row>
    <row r="1361" spans="1:1" ht="12.75" x14ac:dyDescent="0.2">
      <c r="A1361"/>
    </row>
    <row r="1362" spans="1:1" ht="12.75" x14ac:dyDescent="0.2">
      <c r="A1362"/>
    </row>
    <row r="1363" spans="1:1" ht="12.75" x14ac:dyDescent="0.2">
      <c r="A1363"/>
    </row>
    <row r="1364" spans="1:1" ht="12.75" x14ac:dyDescent="0.2">
      <c r="A1364"/>
    </row>
    <row r="1365" spans="1:1" ht="12.75" x14ac:dyDescent="0.2">
      <c r="A1365"/>
    </row>
    <row r="1366" spans="1:1" ht="12.75" x14ac:dyDescent="0.2">
      <c r="A1366"/>
    </row>
    <row r="1367" spans="1:1" ht="12.75" x14ac:dyDescent="0.2">
      <c r="A1367"/>
    </row>
    <row r="1368" spans="1:1" ht="12.75" x14ac:dyDescent="0.2">
      <c r="A1368"/>
    </row>
    <row r="1369" spans="1:1" ht="12.75" x14ac:dyDescent="0.2">
      <c r="A1369"/>
    </row>
    <row r="1370" spans="1:1" ht="12.75" x14ac:dyDescent="0.2">
      <c r="A1370"/>
    </row>
    <row r="1371" spans="1:1" ht="12.75" x14ac:dyDescent="0.2">
      <c r="A1371"/>
    </row>
    <row r="1372" spans="1:1" ht="12.75" x14ac:dyDescent="0.2">
      <c r="A1372"/>
    </row>
    <row r="1373" spans="1:1" ht="12.75" x14ac:dyDescent="0.2">
      <c r="A1373"/>
    </row>
    <row r="1374" spans="1:1" ht="12.75" x14ac:dyDescent="0.2">
      <c r="A1374"/>
    </row>
    <row r="1375" spans="1:1" ht="12.75" x14ac:dyDescent="0.2">
      <c r="A1375"/>
    </row>
    <row r="1376" spans="1:1" ht="12.75" x14ac:dyDescent="0.2">
      <c r="A1376"/>
    </row>
    <row r="1377" spans="1:1" ht="12.75" x14ac:dyDescent="0.2">
      <c r="A1377"/>
    </row>
    <row r="1378" spans="1:1" ht="12.75" x14ac:dyDescent="0.2">
      <c r="A1378"/>
    </row>
    <row r="1379" spans="1:1" ht="12.75" x14ac:dyDescent="0.2">
      <c r="A1379"/>
    </row>
    <row r="1380" spans="1:1" ht="12.75" x14ac:dyDescent="0.2">
      <c r="A1380"/>
    </row>
    <row r="1381" spans="1:1" ht="12.75" x14ac:dyDescent="0.2">
      <c r="A1381"/>
    </row>
    <row r="1382" spans="1:1" ht="12.75" x14ac:dyDescent="0.2">
      <c r="A1382"/>
    </row>
    <row r="1383" spans="1:1" ht="12.75" x14ac:dyDescent="0.2">
      <c r="A1383"/>
    </row>
    <row r="1384" spans="1:1" ht="12.75" x14ac:dyDescent="0.2">
      <c r="A1384"/>
    </row>
    <row r="1385" spans="1:1" ht="12.75" x14ac:dyDescent="0.2">
      <c r="A1385"/>
    </row>
    <row r="1386" spans="1:1" ht="12.75" x14ac:dyDescent="0.2">
      <c r="A1386"/>
    </row>
    <row r="1387" spans="1:1" ht="12.75" x14ac:dyDescent="0.2">
      <c r="A1387"/>
    </row>
    <row r="1388" spans="1:1" ht="12.75" x14ac:dyDescent="0.2">
      <c r="A1388"/>
    </row>
    <row r="1389" spans="1:1" ht="12.75" x14ac:dyDescent="0.2">
      <c r="A1389"/>
    </row>
    <row r="1390" spans="1:1" ht="12.75" x14ac:dyDescent="0.2">
      <c r="A1390"/>
    </row>
    <row r="1391" spans="1:1" ht="12.75" x14ac:dyDescent="0.2">
      <c r="A1391"/>
    </row>
    <row r="1392" spans="1:1" ht="12.75" x14ac:dyDescent="0.2">
      <c r="A1392"/>
    </row>
    <row r="1393" spans="1:1" ht="12.75" x14ac:dyDescent="0.2">
      <c r="A1393"/>
    </row>
    <row r="1394" spans="1:1" ht="12.75" x14ac:dyDescent="0.2">
      <c r="A1394"/>
    </row>
    <row r="1395" spans="1:1" ht="12.75" x14ac:dyDescent="0.2">
      <c r="A1395"/>
    </row>
    <row r="1396" spans="1:1" ht="12.75" x14ac:dyDescent="0.2">
      <c r="A1396"/>
    </row>
    <row r="1397" spans="1:1" ht="12.75" x14ac:dyDescent="0.2">
      <c r="A1397"/>
    </row>
    <row r="1398" spans="1:1" ht="12.75" x14ac:dyDescent="0.2">
      <c r="A1398"/>
    </row>
    <row r="1399" spans="1:1" ht="12.75" x14ac:dyDescent="0.2">
      <c r="A1399"/>
    </row>
    <row r="1400" spans="1:1" ht="12.75" x14ac:dyDescent="0.2">
      <c r="A1400"/>
    </row>
    <row r="1401" spans="1:1" ht="12.75" x14ac:dyDescent="0.2">
      <c r="A1401"/>
    </row>
    <row r="1402" spans="1:1" ht="12.75" x14ac:dyDescent="0.2">
      <c r="A1402"/>
    </row>
    <row r="1403" spans="1:1" ht="12.75" x14ac:dyDescent="0.2">
      <c r="A1403"/>
    </row>
    <row r="1404" spans="1:1" ht="12.75" x14ac:dyDescent="0.2">
      <c r="A1404"/>
    </row>
    <row r="1405" spans="1:1" ht="12.75" x14ac:dyDescent="0.2">
      <c r="A1405"/>
    </row>
    <row r="1406" spans="1:1" ht="12.75" x14ac:dyDescent="0.2">
      <c r="A1406"/>
    </row>
    <row r="1407" spans="1:1" ht="12.75" x14ac:dyDescent="0.2">
      <c r="A1407"/>
    </row>
    <row r="1408" spans="1:1" ht="12.75" x14ac:dyDescent="0.2">
      <c r="A1408"/>
    </row>
    <row r="1409" spans="1:1" ht="12.75" x14ac:dyDescent="0.2">
      <c r="A1409"/>
    </row>
    <row r="1410" spans="1:1" ht="12.75" x14ac:dyDescent="0.2">
      <c r="A1410"/>
    </row>
    <row r="1411" spans="1:1" ht="12.75" x14ac:dyDescent="0.2">
      <c r="A1411"/>
    </row>
    <row r="1412" spans="1:1" ht="12.75" x14ac:dyDescent="0.2">
      <c r="A1412"/>
    </row>
    <row r="1413" spans="1:1" ht="12.75" x14ac:dyDescent="0.2">
      <c r="A1413"/>
    </row>
    <row r="1414" spans="1:1" ht="12.75" x14ac:dyDescent="0.2">
      <c r="A1414"/>
    </row>
    <row r="1415" spans="1:1" ht="12.75" x14ac:dyDescent="0.2">
      <c r="A1415"/>
    </row>
    <row r="1416" spans="1:1" ht="12.75" x14ac:dyDescent="0.2">
      <c r="A1416"/>
    </row>
    <row r="1417" spans="1:1" ht="12.75" x14ac:dyDescent="0.2">
      <c r="A1417"/>
    </row>
    <row r="1418" spans="1:1" ht="12.75" x14ac:dyDescent="0.2">
      <c r="A1418"/>
    </row>
    <row r="1419" spans="1:1" ht="12.75" x14ac:dyDescent="0.2">
      <c r="A1419"/>
    </row>
    <row r="1420" spans="1:1" ht="12.75" x14ac:dyDescent="0.2">
      <c r="A1420"/>
    </row>
    <row r="1421" spans="1:1" ht="12.75" x14ac:dyDescent="0.2">
      <c r="A1421"/>
    </row>
    <row r="1422" spans="1:1" ht="12.75" x14ac:dyDescent="0.2">
      <c r="A1422"/>
    </row>
    <row r="1423" spans="1:1" ht="12.75" x14ac:dyDescent="0.2">
      <c r="A1423"/>
    </row>
    <row r="1424" spans="1:1" ht="12.75" x14ac:dyDescent="0.2">
      <c r="A1424"/>
    </row>
    <row r="1425" spans="1:1" ht="12.75" x14ac:dyDescent="0.2">
      <c r="A1425"/>
    </row>
    <row r="1426" spans="1:1" ht="12.75" x14ac:dyDescent="0.2">
      <c r="A1426"/>
    </row>
    <row r="1427" spans="1:1" ht="12.75" x14ac:dyDescent="0.2">
      <c r="A1427"/>
    </row>
    <row r="1428" spans="1:1" ht="12.75" x14ac:dyDescent="0.2">
      <c r="A1428"/>
    </row>
    <row r="1429" spans="1:1" ht="12.75" x14ac:dyDescent="0.2">
      <c r="A1429"/>
    </row>
    <row r="1430" spans="1:1" ht="12.75" x14ac:dyDescent="0.2">
      <c r="A1430"/>
    </row>
    <row r="1431" spans="1:1" ht="12.75" x14ac:dyDescent="0.2">
      <c r="A1431"/>
    </row>
    <row r="1432" spans="1:1" ht="12.75" x14ac:dyDescent="0.2">
      <c r="A1432"/>
    </row>
    <row r="1433" spans="1:1" ht="12.75" x14ac:dyDescent="0.2">
      <c r="A1433"/>
    </row>
    <row r="1434" spans="1:1" ht="12.75" x14ac:dyDescent="0.2">
      <c r="A1434"/>
    </row>
    <row r="1435" spans="1:1" ht="12.75" x14ac:dyDescent="0.2">
      <c r="A1435"/>
    </row>
    <row r="1436" spans="1:1" ht="12.75" x14ac:dyDescent="0.2">
      <c r="A1436"/>
    </row>
    <row r="1437" spans="1:1" ht="12.75" x14ac:dyDescent="0.2">
      <c r="A1437"/>
    </row>
    <row r="1438" spans="1:1" ht="12.75" x14ac:dyDescent="0.2">
      <c r="A1438"/>
    </row>
    <row r="1439" spans="1:1" ht="12.75" x14ac:dyDescent="0.2">
      <c r="A1439"/>
    </row>
    <row r="1440" spans="1:1" ht="12.75" x14ac:dyDescent="0.2">
      <c r="A1440"/>
    </row>
    <row r="1441" spans="1:1" ht="12.75" x14ac:dyDescent="0.2">
      <c r="A1441"/>
    </row>
    <row r="1442" spans="1:1" ht="12.75" x14ac:dyDescent="0.2">
      <c r="A1442"/>
    </row>
    <row r="1443" spans="1:1" ht="12.75" x14ac:dyDescent="0.2">
      <c r="A1443"/>
    </row>
    <row r="1444" spans="1:1" ht="12.75" x14ac:dyDescent="0.2">
      <c r="A1444"/>
    </row>
    <row r="1445" spans="1:1" ht="12.75" x14ac:dyDescent="0.2">
      <c r="A1445"/>
    </row>
    <row r="1446" spans="1:1" ht="12.75" x14ac:dyDescent="0.2">
      <c r="A1446"/>
    </row>
    <row r="1447" spans="1:1" ht="12.75" x14ac:dyDescent="0.2">
      <c r="A1447"/>
    </row>
    <row r="1448" spans="1:1" ht="12.75" x14ac:dyDescent="0.2">
      <c r="A1448"/>
    </row>
    <row r="1449" spans="1:1" ht="12.75" x14ac:dyDescent="0.2">
      <c r="A1449"/>
    </row>
    <row r="1450" spans="1:1" ht="12.75" x14ac:dyDescent="0.2">
      <c r="A1450"/>
    </row>
    <row r="1451" spans="1:1" ht="12.75" x14ac:dyDescent="0.2">
      <c r="A1451"/>
    </row>
    <row r="1452" spans="1:1" ht="12.75" x14ac:dyDescent="0.2">
      <c r="A1452"/>
    </row>
    <row r="1453" spans="1:1" ht="12.75" x14ac:dyDescent="0.2">
      <c r="A1453"/>
    </row>
    <row r="1454" spans="1:1" ht="12.75" x14ac:dyDescent="0.2">
      <c r="A1454"/>
    </row>
    <row r="1455" spans="1:1" ht="12.75" x14ac:dyDescent="0.2">
      <c r="A1455"/>
    </row>
    <row r="1456" spans="1:1" ht="12.75" x14ac:dyDescent="0.2">
      <c r="A1456"/>
    </row>
    <row r="1457" spans="1:1" ht="12.75" x14ac:dyDescent="0.2">
      <c r="A1457"/>
    </row>
    <row r="1458" spans="1:1" ht="12.75" x14ac:dyDescent="0.2">
      <c r="A1458"/>
    </row>
    <row r="1459" spans="1:1" ht="12.75" x14ac:dyDescent="0.2">
      <c r="A1459"/>
    </row>
    <row r="1460" spans="1:1" ht="12.75" x14ac:dyDescent="0.2">
      <c r="A1460"/>
    </row>
    <row r="1461" spans="1:1" ht="12.75" x14ac:dyDescent="0.2">
      <c r="A1461"/>
    </row>
    <row r="1462" spans="1:1" ht="12.75" x14ac:dyDescent="0.2">
      <c r="A1462"/>
    </row>
    <row r="1463" spans="1:1" ht="12.75" x14ac:dyDescent="0.2">
      <c r="A1463"/>
    </row>
    <row r="1464" spans="1:1" ht="12.75" x14ac:dyDescent="0.2">
      <c r="A1464"/>
    </row>
    <row r="1465" spans="1:1" ht="12.75" x14ac:dyDescent="0.2">
      <c r="A1465"/>
    </row>
    <row r="1466" spans="1:1" ht="12.75" x14ac:dyDescent="0.2">
      <c r="A1466"/>
    </row>
    <row r="1467" spans="1:1" ht="12.75" x14ac:dyDescent="0.2">
      <c r="A1467"/>
    </row>
    <row r="1468" spans="1:1" ht="12.75" x14ac:dyDescent="0.2">
      <c r="A1468"/>
    </row>
    <row r="1469" spans="1:1" ht="12.75" x14ac:dyDescent="0.2">
      <c r="A1469"/>
    </row>
    <row r="1470" spans="1:1" ht="12.75" x14ac:dyDescent="0.2">
      <c r="A1470"/>
    </row>
    <row r="1471" spans="1:1" ht="12.75" x14ac:dyDescent="0.2">
      <c r="A1471"/>
    </row>
    <row r="1472" spans="1:1" ht="12.75" x14ac:dyDescent="0.2">
      <c r="A1472"/>
    </row>
    <row r="1473" spans="1:1" ht="12.75" x14ac:dyDescent="0.2">
      <c r="A1473"/>
    </row>
    <row r="1474" spans="1:1" ht="12.75" x14ac:dyDescent="0.2">
      <c r="A1474"/>
    </row>
    <row r="1475" spans="1:1" ht="12.75" x14ac:dyDescent="0.2">
      <c r="A1475"/>
    </row>
    <row r="1476" spans="1:1" ht="12.75" x14ac:dyDescent="0.2">
      <c r="A1476"/>
    </row>
    <row r="1477" spans="1:1" ht="12.75" x14ac:dyDescent="0.2">
      <c r="A1477"/>
    </row>
    <row r="1478" spans="1:1" ht="12.75" x14ac:dyDescent="0.2">
      <c r="A1478"/>
    </row>
    <row r="1479" spans="1:1" ht="12.75" x14ac:dyDescent="0.2">
      <c r="A1479"/>
    </row>
    <row r="1480" spans="1:1" ht="12.75" x14ac:dyDescent="0.2">
      <c r="A1480"/>
    </row>
    <row r="1481" spans="1:1" ht="12.75" x14ac:dyDescent="0.2">
      <c r="A1481"/>
    </row>
    <row r="1482" spans="1:1" ht="12.75" x14ac:dyDescent="0.2">
      <c r="A1482"/>
    </row>
    <row r="1483" spans="1:1" ht="12.75" x14ac:dyDescent="0.2">
      <c r="A1483"/>
    </row>
    <row r="1484" spans="1:1" ht="12.75" x14ac:dyDescent="0.2">
      <c r="A1484"/>
    </row>
    <row r="1485" spans="1:1" ht="12.75" x14ac:dyDescent="0.2">
      <c r="A1485"/>
    </row>
    <row r="1486" spans="1:1" ht="12.75" x14ac:dyDescent="0.2">
      <c r="A1486"/>
    </row>
    <row r="1487" spans="1:1" ht="12.75" x14ac:dyDescent="0.2">
      <c r="A1487"/>
    </row>
    <row r="1488" spans="1:1" ht="12.75" x14ac:dyDescent="0.2">
      <c r="A1488"/>
    </row>
    <row r="1489" spans="1:1" ht="12.75" x14ac:dyDescent="0.2">
      <c r="A1489"/>
    </row>
    <row r="1490" spans="1:1" ht="12.75" x14ac:dyDescent="0.2">
      <c r="A1490"/>
    </row>
    <row r="1491" spans="1:1" ht="12.75" x14ac:dyDescent="0.2">
      <c r="A1491"/>
    </row>
    <row r="1492" spans="1:1" ht="12.75" x14ac:dyDescent="0.2">
      <c r="A1492"/>
    </row>
    <row r="1493" spans="1:1" ht="12.75" x14ac:dyDescent="0.2">
      <c r="A1493"/>
    </row>
    <row r="1494" spans="1:1" ht="12.75" x14ac:dyDescent="0.2">
      <c r="A1494"/>
    </row>
    <row r="1495" spans="1:1" ht="12.75" x14ac:dyDescent="0.2">
      <c r="A1495"/>
    </row>
    <row r="1496" spans="1:1" ht="12.75" x14ac:dyDescent="0.2">
      <c r="A1496"/>
    </row>
    <row r="1497" spans="1:1" ht="12.75" x14ac:dyDescent="0.2">
      <c r="A1497"/>
    </row>
    <row r="1498" spans="1:1" ht="12.75" x14ac:dyDescent="0.2">
      <c r="A1498"/>
    </row>
    <row r="1499" spans="1:1" ht="12.75" x14ac:dyDescent="0.2">
      <c r="A1499"/>
    </row>
    <row r="1500" spans="1:1" ht="12.75" x14ac:dyDescent="0.2">
      <c r="A1500"/>
    </row>
    <row r="1501" spans="1:1" ht="12.75" x14ac:dyDescent="0.2">
      <c r="A1501"/>
    </row>
    <row r="1502" spans="1:1" ht="12.75" x14ac:dyDescent="0.2">
      <c r="A1502"/>
    </row>
    <row r="1503" spans="1:1" ht="12.75" x14ac:dyDescent="0.2">
      <c r="A1503"/>
    </row>
    <row r="1504" spans="1:1" ht="12.75" x14ac:dyDescent="0.2">
      <c r="A1504"/>
    </row>
    <row r="1505" spans="1:1" ht="12.75" x14ac:dyDescent="0.2">
      <c r="A1505"/>
    </row>
    <row r="1506" spans="1:1" ht="12.75" x14ac:dyDescent="0.2">
      <c r="A1506"/>
    </row>
    <row r="1507" spans="1:1" ht="12.75" x14ac:dyDescent="0.2">
      <c r="A1507"/>
    </row>
    <row r="1508" spans="1:1" ht="12.75" x14ac:dyDescent="0.2">
      <c r="A1508"/>
    </row>
    <row r="1509" spans="1:1" ht="12.75" x14ac:dyDescent="0.2">
      <c r="A1509"/>
    </row>
    <row r="1510" spans="1:1" ht="12.75" x14ac:dyDescent="0.2">
      <c r="A1510"/>
    </row>
    <row r="1511" spans="1:1" ht="12.75" x14ac:dyDescent="0.2">
      <c r="A1511"/>
    </row>
    <row r="1512" spans="1:1" ht="12.75" x14ac:dyDescent="0.2">
      <c r="A1512"/>
    </row>
    <row r="1513" spans="1:1" ht="12.75" x14ac:dyDescent="0.2">
      <c r="A1513"/>
    </row>
    <row r="1514" spans="1:1" ht="12.75" x14ac:dyDescent="0.2">
      <c r="A1514"/>
    </row>
    <row r="1515" spans="1:1" ht="12.75" x14ac:dyDescent="0.2">
      <c r="A1515"/>
    </row>
    <row r="1516" spans="1:1" ht="12.75" x14ac:dyDescent="0.2">
      <c r="A1516"/>
    </row>
    <row r="1517" spans="1:1" ht="12.75" x14ac:dyDescent="0.2">
      <c r="A1517"/>
    </row>
    <row r="1518" spans="1:1" ht="12.75" x14ac:dyDescent="0.2">
      <c r="A1518"/>
    </row>
    <row r="1519" spans="1:1" ht="12.75" x14ac:dyDescent="0.2">
      <c r="A1519"/>
    </row>
    <row r="1520" spans="1:1" ht="12.75" x14ac:dyDescent="0.2">
      <c r="A1520"/>
    </row>
    <row r="1521" spans="1:1" ht="12.75" x14ac:dyDescent="0.2">
      <c r="A1521"/>
    </row>
    <row r="1522" spans="1:1" ht="12.75" x14ac:dyDescent="0.2">
      <c r="A1522"/>
    </row>
    <row r="1523" spans="1:1" ht="12.75" x14ac:dyDescent="0.2">
      <c r="A1523"/>
    </row>
    <row r="1524" spans="1:1" ht="12.75" x14ac:dyDescent="0.2">
      <c r="A1524"/>
    </row>
    <row r="1525" spans="1:1" ht="12.75" x14ac:dyDescent="0.2">
      <c r="A1525"/>
    </row>
    <row r="1526" spans="1:1" ht="12.75" x14ac:dyDescent="0.2">
      <c r="A1526"/>
    </row>
    <row r="1527" spans="1:1" ht="12.75" x14ac:dyDescent="0.2">
      <c r="A1527"/>
    </row>
    <row r="1528" spans="1:1" ht="12.75" x14ac:dyDescent="0.2">
      <c r="A1528"/>
    </row>
    <row r="1529" spans="1:1" ht="12.75" x14ac:dyDescent="0.2">
      <c r="A1529"/>
    </row>
    <row r="1530" spans="1:1" ht="12.75" x14ac:dyDescent="0.2">
      <c r="A1530"/>
    </row>
    <row r="1531" spans="1:1" ht="12.75" x14ac:dyDescent="0.2">
      <c r="A1531"/>
    </row>
    <row r="1532" spans="1:1" ht="12.75" x14ac:dyDescent="0.2">
      <c r="A1532"/>
    </row>
    <row r="1533" spans="1:1" ht="12.75" x14ac:dyDescent="0.2">
      <c r="A1533"/>
    </row>
    <row r="1534" spans="1:1" ht="12.75" x14ac:dyDescent="0.2">
      <c r="A1534"/>
    </row>
    <row r="1535" spans="1:1" ht="12.75" x14ac:dyDescent="0.2">
      <c r="A1535"/>
    </row>
    <row r="1536" spans="1:1" ht="12.75" x14ac:dyDescent="0.2">
      <c r="A1536"/>
    </row>
    <row r="1537" spans="1:1" ht="12.75" x14ac:dyDescent="0.2">
      <c r="A1537"/>
    </row>
    <row r="1538" spans="1:1" ht="12.75" x14ac:dyDescent="0.2">
      <c r="A1538"/>
    </row>
    <row r="1539" spans="1:1" ht="12.75" x14ac:dyDescent="0.2">
      <c r="A1539"/>
    </row>
    <row r="1540" spans="1:1" ht="12.75" x14ac:dyDescent="0.2">
      <c r="A1540"/>
    </row>
    <row r="1541" spans="1:1" ht="12.75" x14ac:dyDescent="0.2">
      <c r="A1541"/>
    </row>
    <row r="1542" spans="1:1" ht="12.75" x14ac:dyDescent="0.2">
      <c r="A1542"/>
    </row>
    <row r="1543" spans="1:1" ht="12.75" x14ac:dyDescent="0.2">
      <c r="A1543"/>
    </row>
    <row r="1544" spans="1:1" ht="12.75" x14ac:dyDescent="0.2">
      <c r="A1544"/>
    </row>
    <row r="1545" spans="1:1" ht="12.75" x14ac:dyDescent="0.2">
      <c r="A1545"/>
    </row>
    <row r="1546" spans="1:1" ht="12.75" x14ac:dyDescent="0.2">
      <c r="A1546"/>
    </row>
    <row r="1547" spans="1:1" ht="12.75" x14ac:dyDescent="0.2">
      <c r="A1547"/>
    </row>
    <row r="1548" spans="1:1" ht="12.75" x14ac:dyDescent="0.2">
      <c r="A1548"/>
    </row>
    <row r="1549" spans="1:1" ht="12.75" x14ac:dyDescent="0.2">
      <c r="A1549"/>
    </row>
    <row r="1550" spans="1:1" ht="12.75" x14ac:dyDescent="0.2">
      <c r="A1550"/>
    </row>
    <row r="1551" spans="1:1" ht="12.75" x14ac:dyDescent="0.2">
      <c r="A1551"/>
    </row>
    <row r="1552" spans="1:1" ht="12.75" x14ac:dyDescent="0.2">
      <c r="A1552"/>
    </row>
    <row r="1553" spans="1:1" ht="12.75" x14ac:dyDescent="0.2">
      <c r="A1553"/>
    </row>
    <row r="1554" spans="1:1" ht="12.75" x14ac:dyDescent="0.2">
      <c r="A1554"/>
    </row>
    <row r="1555" spans="1:1" ht="12.75" x14ac:dyDescent="0.2">
      <c r="A1555"/>
    </row>
    <row r="1556" spans="1:1" ht="12.75" x14ac:dyDescent="0.2">
      <c r="A1556"/>
    </row>
    <row r="1557" spans="1:1" ht="12.75" x14ac:dyDescent="0.2">
      <c r="A1557"/>
    </row>
    <row r="1558" spans="1:1" ht="12.75" x14ac:dyDescent="0.2">
      <c r="A1558"/>
    </row>
    <row r="1559" spans="1:1" ht="12.75" x14ac:dyDescent="0.2">
      <c r="A1559"/>
    </row>
    <row r="1560" spans="1:1" ht="12.75" x14ac:dyDescent="0.2">
      <c r="A1560"/>
    </row>
    <row r="1561" spans="1:1" ht="12.75" x14ac:dyDescent="0.2">
      <c r="A1561"/>
    </row>
    <row r="1562" spans="1:1" ht="12.75" x14ac:dyDescent="0.2">
      <c r="A1562"/>
    </row>
    <row r="1563" spans="1:1" ht="12.75" x14ac:dyDescent="0.2">
      <c r="A1563"/>
    </row>
    <row r="1564" spans="1:1" ht="12.75" x14ac:dyDescent="0.2">
      <c r="A1564"/>
    </row>
    <row r="1565" spans="1:1" ht="12.75" x14ac:dyDescent="0.2">
      <c r="A1565"/>
    </row>
    <row r="1566" spans="1:1" ht="12.75" x14ac:dyDescent="0.2">
      <c r="A1566"/>
    </row>
    <row r="1567" spans="1:1" ht="12.75" x14ac:dyDescent="0.2">
      <c r="A1567"/>
    </row>
    <row r="1568" spans="1:1" ht="12.75" x14ac:dyDescent="0.2">
      <c r="A1568"/>
    </row>
    <row r="1569" spans="1:1" ht="12.75" x14ac:dyDescent="0.2">
      <c r="A1569"/>
    </row>
    <row r="1570" spans="1:1" ht="12.75" x14ac:dyDescent="0.2">
      <c r="A1570"/>
    </row>
    <row r="1571" spans="1:1" ht="12.75" x14ac:dyDescent="0.2">
      <c r="A1571"/>
    </row>
    <row r="1572" spans="1:1" ht="12.75" x14ac:dyDescent="0.2">
      <c r="A1572"/>
    </row>
    <row r="1573" spans="1:1" ht="12.75" x14ac:dyDescent="0.2">
      <c r="A1573"/>
    </row>
    <row r="1574" spans="1:1" ht="12.75" x14ac:dyDescent="0.2">
      <c r="A1574"/>
    </row>
    <row r="1575" spans="1:1" ht="12.75" x14ac:dyDescent="0.2">
      <c r="A1575"/>
    </row>
    <row r="1576" spans="1:1" ht="12.75" x14ac:dyDescent="0.2">
      <c r="A1576"/>
    </row>
    <row r="1577" spans="1:1" ht="12.75" x14ac:dyDescent="0.2">
      <c r="A1577"/>
    </row>
    <row r="1578" spans="1:1" ht="12.75" x14ac:dyDescent="0.2">
      <c r="A1578"/>
    </row>
    <row r="1579" spans="1:1" ht="12.75" x14ac:dyDescent="0.2">
      <c r="A1579"/>
    </row>
    <row r="1580" spans="1:1" ht="12.75" x14ac:dyDescent="0.2">
      <c r="A1580"/>
    </row>
    <row r="1581" spans="1:1" ht="12.75" x14ac:dyDescent="0.2">
      <c r="A1581"/>
    </row>
    <row r="1582" spans="1:1" ht="12.75" x14ac:dyDescent="0.2">
      <c r="A1582"/>
    </row>
    <row r="1583" spans="1:1" ht="12.75" x14ac:dyDescent="0.2">
      <c r="A1583"/>
    </row>
    <row r="1584" spans="1:1" ht="12.75" x14ac:dyDescent="0.2">
      <c r="A1584"/>
    </row>
    <row r="1585" spans="1:1" ht="12.75" x14ac:dyDescent="0.2">
      <c r="A1585"/>
    </row>
    <row r="1586" spans="1:1" ht="12.75" x14ac:dyDescent="0.2">
      <c r="A1586"/>
    </row>
    <row r="1587" spans="1:1" ht="12.75" x14ac:dyDescent="0.2">
      <c r="A1587"/>
    </row>
    <row r="1588" spans="1:1" ht="12.75" x14ac:dyDescent="0.2">
      <c r="A1588"/>
    </row>
    <row r="1589" spans="1:1" ht="12.75" x14ac:dyDescent="0.2">
      <c r="A1589"/>
    </row>
    <row r="1590" spans="1:1" ht="12.75" x14ac:dyDescent="0.2">
      <c r="A1590"/>
    </row>
    <row r="1591" spans="1:1" ht="12.75" x14ac:dyDescent="0.2">
      <c r="A1591"/>
    </row>
    <row r="1592" spans="1:1" ht="12.75" x14ac:dyDescent="0.2">
      <c r="A1592"/>
    </row>
    <row r="1593" spans="1:1" ht="12.75" x14ac:dyDescent="0.2">
      <c r="A1593"/>
    </row>
    <row r="1594" spans="1:1" ht="12.75" x14ac:dyDescent="0.2">
      <c r="A1594"/>
    </row>
    <row r="1595" spans="1:1" ht="12.75" x14ac:dyDescent="0.2">
      <c r="A1595"/>
    </row>
    <row r="1596" spans="1:1" ht="12.75" x14ac:dyDescent="0.2">
      <c r="A1596"/>
    </row>
    <row r="1597" spans="1:1" ht="12.75" x14ac:dyDescent="0.2">
      <c r="A1597"/>
    </row>
    <row r="1598" spans="1:1" ht="12.75" x14ac:dyDescent="0.2">
      <c r="A1598"/>
    </row>
    <row r="1599" spans="1:1" ht="12.75" x14ac:dyDescent="0.2">
      <c r="A1599"/>
    </row>
    <row r="1600" spans="1:1" ht="12.75" x14ac:dyDescent="0.2">
      <c r="A1600"/>
    </row>
    <row r="1601" spans="1:1" ht="12.75" x14ac:dyDescent="0.2">
      <c r="A1601"/>
    </row>
    <row r="1602" spans="1:1" ht="12.75" x14ac:dyDescent="0.2">
      <c r="A1602"/>
    </row>
    <row r="1603" spans="1:1" ht="12.75" x14ac:dyDescent="0.2">
      <c r="A1603"/>
    </row>
    <row r="1604" spans="1:1" ht="12.75" x14ac:dyDescent="0.2">
      <c r="A1604"/>
    </row>
    <row r="1605" spans="1:1" ht="12.75" x14ac:dyDescent="0.2">
      <c r="A1605"/>
    </row>
    <row r="1606" spans="1:1" ht="12.75" x14ac:dyDescent="0.2">
      <c r="A1606"/>
    </row>
    <row r="1607" spans="1:1" ht="12.75" x14ac:dyDescent="0.2">
      <c r="A1607"/>
    </row>
    <row r="1608" spans="1:1" ht="12.75" x14ac:dyDescent="0.2">
      <c r="A1608"/>
    </row>
    <row r="1609" spans="1:1" ht="12.75" x14ac:dyDescent="0.2">
      <c r="A1609"/>
    </row>
    <row r="1610" spans="1:1" ht="12.75" x14ac:dyDescent="0.2">
      <c r="A1610"/>
    </row>
    <row r="1611" spans="1:1" ht="12.75" x14ac:dyDescent="0.2">
      <c r="A1611"/>
    </row>
    <row r="1612" spans="1:1" ht="12.75" x14ac:dyDescent="0.2">
      <c r="A1612"/>
    </row>
    <row r="1613" spans="1:1" ht="12.75" x14ac:dyDescent="0.2">
      <c r="A1613"/>
    </row>
    <row r="1614" spans="1:1" ht="12.75" x14ac:dyDescent="0.2">
      <c r="A1614"/>
    </row>
    <row r="1615" spans="1:1" ht="12.75" x14ac:dyDescent="0.2">
      <c r="A1615"/>
    </row>
    <row r="1616" spans="1:1" ht="12.75" x14ac:dyDescent="0.2">
      <c r="A1616"/>
    </row>
    <row r="1617" spans="1:1" ht="12.75" x14ac:dyDescent="0.2">
      <c r="A1617"/>
    </row>
    <row r="1618" spans="1:1" ht="12.75" x14ac:dyDescent="0.2">
      <c r="A1618"/>
    </row>
    <row r="1619" spans="1:1" ht="12.75" x14ac:dyDescent="0.2">
      <c r="A1619"/>
    </row>
    <row r="1620" spans="1:1" ht="12.75" x14ac:dyDescent="0.2">
      <c r="A1620"/>
    </row>
    <row r="1621" spans="1:1" ht="12.75" x14ac:dyDescent="0.2">
      <c r="A1621"/>
    </row>
    <row r="1622" spans="1:1" ht="12.75" x14ac:dyDescent="0.2">
      <c r="A1622"/>
    </row>
    <row r="1623" spans="1:1" ht="12.75" x14ac:dyDescent="0.2">
      <c r="A1623"/>
    </row>
    <row r="1624" spans="1:1" ht="12.75" x14ac:dyDescent="0.2">
      <c r="A1624"/>
    </row>
    <row r="1625" spans="1:1" ht="12.75" x14ac:dyDescent="0.2">
      <c r="A1625"/>
    </row>
    <row r="1626" spans="1:1" ht="12.75" x14ac:dyDescent="0.2">
      <c r="A1626"/>
    </row>
    <row r="1627" spans="1:1" ht="12.75" x14ac:dyDescent="0.2">
      <c r="A1627"/>
    </row>
    <row r="1628" spans="1:1" ht="12.75" x14ac:dyDescent="0.2">
      <c r="A1628"/>
    </row>
    <row r="1629" spans="1:1" ht="12.75" x14ac:dyDescent="0.2">
      <c r="A1629"/>
    </row>
    <row r="1630" spans="1:1" ht="12.75" x14ac:dyDescent="0.2">
      <c r="A1630"/>
    </row>
    <row r="1631" spans="1:1" ht="12.75" x14ac:dyDescent="0.2">
      <c r="A1631"/>
    </row>
    <row r="1632" spans="1:1" ht="12.75" x14ac:dyDescent="0.2">
      <c r="A1632"/>
    </row>
    <row r="1633" spans="1:1" ht="12.75" x14ac:dyDescent="0.2">
      <c r="A1633"/>
    </row>
    <row r="1634" spans="1:1" ht="12.75" x14ac:dyDescent="0.2">
      <c r="A1634"/>
    </row>
    <row r="1635" spans="1:1" ht="12.75" x14ac:dyDescent="0.2">
      <c r="A1635"/>
    </row>
    <row r="1636" spans="1:1" ht="12.75" x14ac:dyDescent="0.2">
      <c r="A1636"/>
    </row>
    <row r="1637" spans="1:1" ht="12.75" x14ac:dyDescent="0.2">
      <c r="A1637"/>
    </row>
    <row r="1638" spans="1:1" ht="12.75" x14ac:dyDescent="0.2">
      <c r="A1638"/>
    </row>
    <row r="1639" spans="1:1" ht="12.75" x14ac:dyDescent="0.2">
      <c r="A1639"/>
    </row>
    <row r="1640" spans="1:1" ht="12.75" x14ac:dyDescent="0.2">
      <c r="A1640"/>
    </row>
    <row r="1641" spans="1:1" ht="12.75" x14ac:dyDescent="0.2">
      <c r="A1641"/>
    </row>
    <row r="1642" spans="1:1" ht="12.75" x14ac:dyDescent="0.2">
      <c r="A1642"/>
    </row>
    <row r="1643" spans="1:1" ht="12.75" x14ac:dyDescent="0.2">
      <c r="A1643"/>
    </row>
    <row r="1644" spans="1:1" ht="12.75" x14ac:dyDescent="0.2">
      <c r="A1644"/>
    </row>
    <row r="1645" spans="1:1" ht="12.75" x14ac:dyDescent="0.2">
      <c r="A1645"/>
    </row>
    <row r="1646" spans="1:1" ht="12.75" x14ac:dyDescent="0.2">
      <c r="A1646"/>
    </row>
    <row r="1647" spans="1:1" ht="12.75" x14ac:dyDescent="0.2">
      <c r="A1647"/>
    </row>
    <row r="1648" spans="1:1" ht="12.75" x14ac:dyDescent="0.2">
      <c r="A1648"/>
    </row>
    <row r="1649" spans="1:1" ht="12.75" x14ac:dyDescent="0.2">
      <c r="A1649"/>
    </row>
    <row r="1650" spans="1:1" ht="12.75" x14ac:dyDescent="0.2">
      <c r="A1650"/>
    </row>
    <row r="1651" spans="1:1" ht="12.75" x14ac:dyDescent="0.2">
      <c r="A1651"/>
    </row>
    <row r="1652" spans="1:1" ht="12.75" x14ac:dyDescent="0.2">
      <c r="A1652"/>
    </row>
    <row r="1653" spans="1:1" ht="12.75" x14ac:dyDescent="0.2">
      <c r="A1653"/>
    </row>
    <row r="1654" spans="1:1" ht="12.75" x14ac:dyDescent="0.2">
      <c r="A1654"/>
    </row>
    <row r="1655" spans="1:1" ht="12.75" x14ac:dyDescent="0.2">
      <c r="A1655"/>
    </row>
    <row r="1656" spans="1:1" ht="12.75" x14ac:dyDescent="0.2">
      <c r="A1656"/>
    </row>
    <row r="1657" spans="1:1" ht="12.75" x14ac:dyDescent="0.2">
      <c r="A1657"/>
    </row>
    <row r="1658" spans="1:1" ht="12.75" x14ac:dyDescent="0.2">
      <c r="A1658"/>
    </row>
    <row r="1659" spans="1:1" ht="12.75" x14ac:dyDescent="0.2">
      <c r="A1659"/>
    </row>
    <row r="1660" spans="1:1" ht="12.75" x14ac:dyDescent="0.2">
      <c r="A1660"/>
    </row>
    <row r="1661" spans="1:1" ht="12.75" x14ac:dyDescent="0.2">
      <c r="A1661"/>
    </row>
    <row r="1662" spans="1:1" ht="12.75" x14ac:dyDescent="0.2">
      <c r="A1662"/>
    </row>
    <row r="1663" spans="1:1" ht="12.75" x14ac:dyDescent="0.2">
      <c r="A1663"/>
    </row>
    <row r="1664" spans="1:1" ht="12.75" x14ac:dyDescent="0.2">
      <c r="A1664"/>
    </row>
    <row r="1665" spans="1:1" ht="12.75" x14ac:dyDescent="0.2">
      <c r="A1665"/>
    </row>
    <row r="1666" spans="1:1" ht="12.75" x14ac:dyDescent="0.2">
      <c r="A1666"/>
    </row>
    <row r="1667" spans="1:1" ht="12.75" x14ac:dyDescent="0.2">
      <c r="A1667"/>
    </row>
    <row r="1668" spans="1:1" ht="12.75" x14ac:dyDescent="0.2">
      <c r="A1668"/>
    </row>
    <row r="1669" spans="1:1" ht="12.75" x14ac:dyDescent="0.2">
      <c r="A1669"/>
    </row>
    <row r="1670" spans="1:1" ht="12.75" x14ac:dyDescent="0.2">
      <c r="A1670"/>
    </row>
    <row r="1671" spans="1:1" ht="12.75" x14ac:dyDescent="0.2">
      <c r="A1671"/>
    </row>
    <row r="1672" spans="1:1" ht="12.75" x14ac:dyDescent="0.2">
      <c r="A1672"/>
    </row>
    <row r="1673" spans="1:1" ht="12.75" x14ac:dyDescent="0.2">
      <c r="A1673"/>
    </row>
    <row r="1674" spans="1:1" ht="12.75" x14ac:dyDescent="0.2">
      <c r="A1674"/>
    </row>
    <row r="1675" spans="1:1" ht="12.75" x14ac:dyDescent="0.2">
      <c r="A1675"/>
    </row>
    <row r="1676" spans="1:1" ht="12.75" x14ac:dyDescent="0.2">
      <c r="A1676"/>
    </row>
    <row r="1677" spans="1:1" ht="12.75" x14ac:dyDescent="0.2">
      <c r="A1677"/>
    </row>
    <row r="1678" spans="1:1" ht="12.75" x14ac:dyDescent="0.2">
      <c r="A1678"/>
    </row>
    <row r="1679" spans="1:1" ht="12.75" x14ac:dyDescent="0.2">
      <c r="A1679"/>
    </row>
    <row r="1680" spans="1:1" ht="12.75" x14ac:dyDescent="0.2">
      <c r="A1680"/>
    </row>
    <row r="1681" spans="1:1" ht="12.75" x14ac:dyDescent="0.2">
      <c r="A1681"/>
    </row>
    <row r="1682" spans="1:1" ht="12.75" x14ac:dyDescent="0.2">
      <c r="A1682"/>
    </row>
    <row r="1683" spans="1:1" ht="12.75" x14ac:dyDescent="0.2">
      <c r="A1683"/>
    </row>
    <row r="1684" spans="1:1" ht="12.75" x14ac:dyDescent="0.2">
      <c r="A1684"/>
    </row>
    <row r="1685" spans="1:1" ht="12.75" x14ac:dyDescent="0.2">
      <c r="A1685"/>
    </row>
    <row r="1686" spans="1:1" ht="12.75" x14ac:dyDescent="0.2">
      <c r="A1686"/>
    </row>
    <row r="1687" spans="1:1" ht="12.75" x14ac:dyDescent="0.2">
      <c r="A1687"/>
    </row>
    <row r="1688" spans="1:1" ht="12.75" x14ac:dyDescent="0.2">
      <c r="A1688"/>
    </row>
    <row r="1689" spans="1:1" ht="12.75" x14ac:dyDescent="0.2">
      <c r="A1689"/>
    </row>
    <row r="1690" spans="1:1" ht="12.75" x14ac:dyDescent="0.2">
      <c r="A1690"/>
    </row>
    <row r="1691" spans="1:1" ht="12.75" x14ac:dyDescent="0.2">
      <c r="A1691"/>
    </row>
    <row r="1692" spans="1:1" ht="12.75" x14ac:dyDescent="0.2">
      <c r="A1692"/>
    </row>
    <row r="1693" spans="1:1" ht="12.75" x14ac:dyDescent="0.2">
      <c r="A1693"/>
    </row>
    <row r="1694" spans="1:1" ht="12.75" x14ac:dyDescent="0.2">
      <c r="A1694"/>
    </row>
    <row r="1695" spans="1:1" ht="12.75" x14ac:dyDescent="0.2">
      <c r="A1695"/>
    </row>
    <row r="1696" spans="1:1" ht="12.75" x14ac:dyDescent="0.2">
      <c r="A1696"/>
    </row>
    <row r="1697" spans="1:1" ht="12.75" x14ac:dyDescent="0.2">
      <c r="A1697"/>
    </row>
    <row r="1698" spans="1:1" ht="12.75" x14ac:dyDescent="0.2">
      <c r="A1698"/>
    </row>
    <row r="1699" spans="1:1" ht="12.75" x14ac:dyDescent="0.2">
      <c r="A1699"/>
    </row>
    <row r="1700" spans="1:1" ht="12.75" x14ac:dyDescent="0.2">
      <c r="A1700"/>
    </row>
    <row r="1701" spans="1:1" ht="12.75" x14ac:dyDescent="0.2">
      <c r="A1701"/>
    </row>
    <row r="1702" spans="1:1" ht="12.75" x14ac:dyDescent="0.2">
      <c r="A1702"/>
    </row>
    <row r="1703" spans="1:1" ht="12.75" x14ac:dyDescent="0.2">
      <c r="A1703"/>
    </row>
    <row r="1704" spans="1:1" ht="12.75" x14ac:dyDescent="0.2">
      <c r="A1704"/>
    </row>
    <row r="1705" spans="1:1" ht="12.75" x14ac:dyDescent="0.2">
      <c r="A1705"/>
    </row>
    <row r="1706" spans="1:1" ht="12.75" x14ac:dyDescent="0.2">
      <c r="A1706"/>
    </row>
    <row r="1707" spans="1:1" ht="12.75" x14ac:dyDescent="0.2">
      <c r="A1707"/>
    </row>
    <row r="1708" spans="1:1" ht="12.75" x14ac:dyDescent="0.2">
      <c r="A1708"/>
    </row>
    <row r="1709" spans="1:1" ht="12.75" x14ac:dyDescent="0.2">
      <c r="A1709"/>
    </row>
    <row r="1710" spans="1:1" ht="12.75" x14ac:dyDescent="0.2">
      <c r="A1710"/>
    </row>
    <row r="1711" spans="1:1" ht="12.75" x14ac:dyDescent="0.2">
      <c r="A1711"/>
    </row>
    <row r="1712" spans="1:1" ht="12.75" x14ac:dyDescent="0.2">
      <c r="A1712"/>
    </row>
    <row r="1713" spans="1:1" ht="12.75" x14ac:dyDescent="0.2">
      <c r="A1713"/>
    </row>
    <row r="1714" spans="1:1" ht="12.75" x14ac:dyDescent="0.2">
      <c r="A1714"/>
    </row>
    <row r="1715" spans="1:1" ht="12.75" x14ac:dyDescent="0.2">
      <c r="A1715"/>
    </row>
    <row r="1716" spans="1:1" ht="12.75" x14ac:dyDescent="0.2">
      <c r="A1716"/>
    </row>
    <row r="1717" spans="1:1" ht="12.75" x14ac:dyDescent="0.2">
      <c r="A1717"/>
    </row>
    <row r="1718" spans="1:1" ht="12.75" x14ac:dyDescent="0.2">
      <c r="A1718"/>
    </row>
    <row r="1719" spans="1:1" ht="12.75" x14ac:dyDescent="0.2">
      <c r="A1719"/>
    </row>
    <row r="1720" spans="1:1" ht="12.75" x14ac:dyDescent="0.2">
      <c r="A1720"/>
    </row>
    <row r="1721" spans="1:1" ht="12.75" x14ac:dyDescent="0.2">
      <c r="A1721"/>
    </row>
    <row r="1722" spans="1:1" ht="12.75" x14ac:dyDescent="0.2">
      <c r="A1722"/>
    </row>
    <row r="1723" spans="1:1" ht="12.75" x14ac:dyDescent="0.2">
      <c r="A1723"/>
    </row>
    <row r="1724" spans="1:1" ht="12.75" x14ac:dyDescent="0.2">
      <c r="A1724"/>
    </row>
    <row r="1725" spans="1:1" ht="12.75" x14ac:dyDescent="0.2">
      <c r="A1725"/>
    </row>
    <row r="1726" spans="1:1" ht="12.75" x14ac:dyDescent="0.2">
      <c r="A1726"/>
    </row>
    <row r="1727" spans="1:1" ht="12.75" x14ac:dyDescent="0.2">
      <c r="A1727"/>
    </row>
    <row r="1728" spans="1:1" ht="12.75" x14ac:dyDescent="0.2">
      <c r="A1728"/>
    </row>
    <row r="1729" spans="1:1" ht="12.75" x14ac:dyDescent="0.2">
      <c r="A1729"/>
    </row>
    <row r="1730" spans="1:1" ht="12.75" x14ac:dyDescent="0.2">
      <c r="A1730"/>
    </row>
    <row r="1731" spans="1:1" ht="12.75" x14ac:dyDescent="0.2">
      <c r="A1731"/>
    </row>
    <row r="1732" spans="1:1" ht="12.75" x14ac:dyDescent="0.2">
      <c r="A1732"/>
    </row>
    <row r="1733" spans="1:1" ht="12.75" x14ac:dyDescent="0.2">
      <c r="A1733"/>
    </row>
    <row r="1734" spans="1:1" ht="12.75" x14ac:dyDescent="0.2">
      <c r="A1734"/>
    </row>
    <row r="1735" spans="1:1" ht="12.75" x14ac:dyDescent="0.2">
      <c r="A1735"/>
    </row>
    <row r="1736" spans="1:1" ht="12.75" x14ac:dyDescent="0.2">
      <c r="A1736"/>
    </row>
    <row r="1737" spans="1:1" ht="12.75" x14ac:dyDescent="0.2">
      <c r="A1737"/>
    </row>
    <row r="1738" spans="1:1" ht="12.75" x14ac:dyDescent="0.2">
      <c r="A1738"/>
    </row>
    <row r="1739" spans="1:1" ht="12.75" x14ac:dyDescent="0.2">
      <c r="A1739"/>
    </row>
    <row r="1740" spans="1:1" ht="12.75" x14ac:dyDescent="0.2">
      <c r="A1740"/>
    </row>
    <row r="1741" spans="1:1" ht="12.75" x14ac:dyDescent="0.2">
      <c r="A1741"/>
    </row>
    <row r="1742" spans="1:1" ht="12.75" x14ac:dyDescent="0.2">
      <c r="A1742"/>
    </row>
    <row r="1743" spans="1:1" ht="12.75" x14ac:dyDescent="0.2">
      <c r="A1743"/>
    </row>
    <row r="1744" spans="1:1" ht="12.75" x14ac:dyDescent="0.2">
      <c r="A1744"/>
    </row>
    <row r="1745" spans="1:1" ht="12.75" x14ac:dyDescent="0.2">
      <c r="A1745"/>
    </row>
    <row r="1746" spans="1:1" ht="12.75" x14ac:dyDescent="0.2">
      <c r="A1746"/>
    </row>
    <row r="1747" spans="1:1" ht="12.75" x14ac:dyDescent="0.2">
      <c r="A1747"/>
    </row>
    <row r="1748" spans="1:1" ht="12.75" x14ac:dyDescent="0.2">
      <c r="A1748"/>
    </row>
    <row r="1749" spans="1:1" ht="12.75" x14ac:dyDescent="0.2">
      <c r="A1749"/>
    </row>
    <row r="1750" spans="1:1" ht="12.75" x14ac:dyDescent="0.2">
      <c r="A1750"/>
    </row>
    <row r="1751" spans="1:1" ht="12.75" x14ac:dyDescent="0.2">
      <c r="A1751"/>
    </row>
    <row r="1752" spans="1:1" ht="12.75" x14ac:dyDescent="0.2">
      <c r="A1752"/>
    </row>
    <row r="1753" spans="1:1" ht="12.75" x14ac:dyDescent="0.2">
      <c r="A1753"/>
    </row>
    <row r="1754" spans="1:1" ht="12.75" x14ac:dyDescent="0.2">
      <c r="A1754"/>
    </row>
    <row r="1755" spans="1:1" ht="12.75" x14ac:dyDescent="0.2">
      <c r="A1755"/>
    </row>
    <row r="1756" spans="1:1" ht="12.75" x14ac:dyDescent="0.2">
      <c r="A1756"/>
    </row>
    <row r="1757" spans="1:1" ht="12.75" x14ac:dyDescent="0.2">
      <c r="A1757"/>
    </row>
    <row r="1758" spans="1:1" ht="12.75" x14ac:dyDescent="0.2">
      <c r="A1758"/>
    </row>
    <row r="1759" spans="1:1" ht="12.75" x14ac:dyDescent="0.2">
      <c r="A1759"/>
    </row>
    <row r="1760" spans="1:1" ht="12.75" x14ac:dyDescent="0.2">
      <c r="A1760"/>
    </row>
    <row r="1761" spans="1:1" ht="12.75" x14ac:dyDescent="0.2">
      <c r="A1761"/>
    </row>
    <row r="1762" spans="1:1" ht="12.75" x14ac:dyDescent="0.2">
      <c r="A1762"/>
    </row>
    <row r="1763" spans="1:1" ht="12.75" x14ac:dyDescent="0.2">
      <c r="A1763"/>
    </row>
    <row r="1764" spans="1:1" ht="12.75" x14ac:dyDescent="0.2">
      <c r="A1764"/>
    </row>
    <row r="1765" spans="1:1" ht="12.75" x14ac:dyDescent="0.2">
      <c r="A1765"/>
    </row>
    <row r="1766" spans="1:1" ht="12.75" x14ac:dyDescent="0.2">
      <c r="A1766"/>
    </row>
    <row r="1767" spans="1:1" ht="12.75" x14ac:dyDescent="0.2">
      <c r="A1767"/>
    </row>
    <row r="1768" spans="1:1" ht="12.75" x14ac:dyDescent="0.2">
      <c r="A1768"/>
    </row>
    <row r="1769" spans="1:1" ht="12.75" x14ac:dyDescent="0.2">
      <c r="A1769"/>
    </row>
    <row r="1770" spans="1:1" ht="12.75" x14ac:dyDescent="0.2">
      <c r="A1770"/>
    </row>
    <row r="1771" spans="1:1" ht="12.75" x14ac:dyDescent="0.2">
      <c r="A1771"/>
    </row>
    <row r="1772" spans="1:1" ht="12.75" x14ac:dyDescent="0.2">
      <c r="A1772"/>
    </row>
    <row r="1773" spans="1:1" ht="12.75" x14ac:dyDescent="0.2">
      <c r="A1773"/>
    </row>
    <row r="1774" spans="1:1" ht="12.75" x14ac:dyDescent="0.2">
      <c r="A1774"/>
    </row>
    <row r="1775" spans="1:1" ht="12.75" x14ac:dyDescent="0.2">
      <c r="A1775"/>
    </row>
    <row r="1776" spans="1:1" ht="12.75" x14ac:dyDescent="0.2">
      <c r="A1776"/>
    </row>
    <row r="1777" spans="1:1" ht="12.75" x14ac:dyDescent="0.2">
      <c r="A1777"/>
    </row>
    <row r="1778" spans="1:1" ht="12.75" x14ac:dyDescent="0.2">
      <c r="A1778"/>
    </row>
    <row r="1779" spans="1:1" ht="12.75" x14ac:dyDescent="0.2">
      <c r="A1779"/>
    </row>
    <row r="1780" spans="1:1" ht="12.75" x14ac:dyDescent="0.2">
      <c r="A1780"/>
    </row>
    <row r="1781" spans="1:1" ht="12.75" x14ac:dyDescent="0.2">
      <c r="A1781"/>
    </row>
    <row r="1782" spans="1:1" ht="12.75" x14ac:dyDescent="0.2">
      <c r="A1782"/>
    </row>
    <row r="1783" spans="1:1" ht="12.75" x14ac:dyDescent="0.2">
      <c r="A1783"/>
    </row>
    <row r="1784" spans="1:1" ht="12.75" x14ac:dyDescent="0.2">
      <c r="A1784"/>
    </row>
    <row r="1785" spans="1:1" ht="12.75" x14ac:dyDescent="0.2">
      <c r="A1785"/>
    </row>
    <row r="1786" spans="1:1" ht="12.75" x14ac:dyDescent="0.2">
      <c r="A1786"/>
    </row>
    <row r="1787" spans="1:1" ht="12.75" x14ac:dyDescent="0.2">
      <c r="A1787"/>
    </row>
    <row r="1788" spans="1:1" ht="12.75" x14ac:dyDescent="0.2">
      <c r="A1788"/>
    </row>
    <row r="1789" spans="1:1" ht="12.75" x14ac:dyDescent="0.2">
      <c r="A1789"/>
    </row>
    <row r="1790" spans="1:1" ht="12.75" x14ac:dyDescent="0.2">
      <c r="A1790"/>
    </row>
    <row r="1791" spans="1:1" ht="12.75" x14ac:dyDescent="0.2">
      <c r="A1791"/>
    </row>
    <row r="1792" spans="1:1" ht="12.75" x14ac:dyDescent="0.2">
      <c r="A1792"/>
    </row>
    <row r="1793" spans="1:1" ht="12.75" x14ac:dyDescent="0.2">
      <c r="A1793"/>
    </row>
    <row r="1794" spans="1:1" ht="12.75" x14ac:dyDescent="0.2">
      <c r="A1794"/>
    </row>
    <row r="1795" spans="1:1" ht="12.75" x14ac:dyDescent="0.2">
      <c r="A1795"/>
    </row>
    <row r="1796" spans="1:1" ht="12.75" x14ac:dyDescent="0.2">
      <c r="A1796"/>
    </row>
    <row r="1797" spans="1:1" ht="12.75" x14ac:dyDescent="0.2">
      <c r="A1797"/>
    </row>
    <row r="1798" spans="1:1" ht="12.75" x14ac:dyDescent="0.2">
      <c r="A1798"/>
    </row>
    <row r="1799" spans="1:1" ht="12.75" x14ac:dyDescent="0.2">
      <c r="A1799"/>
    </row>
    <row r="1800" spans="1:1" ht="12.75" x14ac:dyDescent="0.2">
      <c r="A1800"/>
    </row>
    <row r="1801" spans="1:1" ht="12.75" x14ac:dyDescent="0.2">
      <c r="A1801"/>
    </row>
    <row r="1802" spans="1:1" ht="12.75" x14ac:dyDescent="0.2">
      <c r="A1802"/>
    </row>
    <row r="1803" spans="1:1" ht="12.75" x14ac:dyDescent="0.2">
      <c r="A1803"/>
    </row>
    <row r="1804" spans="1:1" ht="12.75" x14ac:dyDescent="0.2">
      <c r="A1804"/>
    </row>
    <row r="1805" spans="1:1" ht="12.75" x14ac:dyDescent="0.2">
      <c r="A1805"/>
    </row>
    <row r="1806" spans="1:1" ht="12.75" x14ac:dyDescent="0.2">
      <c r="A1806"/>
    </row>
    <row r="1807" spans="1:1" ht="12.75" x14ac:dyDescent="0.2">
      <c r="A1807"/>
    </row>
    <row r="1808" spans="1:1" ht="12.75" x14ac:dyDescent="0.2">
      <c r="A1808"/>
    </row>
    <row r="1809" spans="1:1" ht="12.75" x14ac:dyDescent="0.2">
      <c r="A1809"/>
    </row>
    <row r="1810" spans="1:1" ht="12.75" x14ac:dyDescent="0.2">
      <c r="A1810"/>
    </row>
    <row r="1811" spans="1:1" ht="12.75" x14ac:dyDescent="0.2">
      <c r="A1811"/>
    </row>
    <row r="1812" spans="1:1" ht="12.75" x14ac:dyDescent="0.2">
      <c r="A1812"/>
    </row>
    <row r="1813" spans="1:1" ht="12.75" x14ac:dyDescent="0.2">
      <c r="A1813"/>
    </row>
    <row r="1814" spans="1:1" ht="12.75" x14ac:dyDescent="0.2">
      <c r="A1814"/>
    </row>
    <row r="1815" spans="1:1" ht="12.75" x14ac:dyDescent="0.2">
      <c r="A1815"/>
    </row>
    <row r="1816" spans="1:1" ht="12.75" x14ac:dyDescent="0.2">
      <c r="A1816"/>
    </row>
    <row r="1817" spans="1:1" ht="12.75" x14ac:dyDescent="0.2">
      <c r="A1817"/>
    </row>
    <row r="1818" spans="1:1" ht="12.75" x14ac:dyDescent="0.2">
      <c r="A1818"/>
    </row>
    <row r="1819" spans="1:1" ht="12.75" x14ac:dyDescent="0.2">
      <c r="A1819"/>
    </row>
    <row r="1820" spans="1:1" ht="12.75" x14ac:dyDescent="0.2">
      <c r="A1820"/>
    </row>
    <row r="1821" spans="1:1" ht="12.75" x14ac:dyDescent="0.2">
      <c r="A1821"/>
    </row>
    <row r="1822" spans="1:1" ht="12.75" x14ac:dyDescent="0.2">
      <c r="A1822"/>
    </row>
    <row r="1823" spans="1:1" ht="12.75" x14ac:dyDescent="0.2">
      <c r="A1823"/>
    </row>
    <row r="1824" spans="1:1" ht="12.75" x14ac:dyDescent="0.2">
      <c r="A1824"/>
    </row>
    <row r="1825" spans="1:1" ht="12.75" x14ac:dyDescent="0.2">
      <c r="A1825"/>
    </row>
    <row r="1826" spans="1:1" ht="12.75" x14ac:dyDescent="0.2">
      <c r="A1826"/>
    </row>
    <row r="1827" spans="1:1" ht="12.75" x14ac:dyDescent="0.2">
      <c r="A1827"/>
    </row>
    <row r="1828" spans="1:1" ht="12.75" x14ac:dyDescent="0.2">
      <c r="A1828"/>
    </row>
    <row r="1829" spans="1:1" ht="12.75" x14ac:dyDescent="0.2">
      <c r="A1829"/>
    </row>
    <row r="1830" spans="1:1" ht="12.75" x14ac:dyDescent="0.2">
      <c r="A1830"/>
    </row>
    <row r="1831" spans="1:1" ht="12.75" x14ac:dyDescent="0.2">
      <c r="A1831"/>
    </row>
    <row r="1832" spans="1:1" ht="12.75" x14ac:dyDescent="0.2">
      <c r="A1832"/>
    </row>
    <row r="1833" spans="1:1" ht="12.75" x14ac:dyDescent="0.2">
      <c r="A1833"/>
    </row>
    <row r="1834" spans="1:1" ht="12.75" x14ac:dyDescent="0.2">
      <c r="A1834"/>
    </row>
    <row r="1835" spans="1:1" ht="12.75" x14ac:dyDescent="0.2">
      <c r="A1835"/>
    </row>
    <row r="1836" spans="1:1" ht="12.75" x14ac:dyDescent="0.2">
      <c r="A1836"/>
    </row>
    <row r="1837" spans="1:1" ht="12.75" x14ac:dyDescent="0.2">
      <c r="A1837"/>
    </row>
    <row r="1838" spans="1:1" ht="12.75" x14ac:dyDescent="0.2">
      <c r="A1838"/>
    </row>
    <row r="1839" spans="1:1" ht="12.75" x14ac:dyDescent="0.2">
      <c r="A1839"/>
    </row>
    <row r="1840" spans="1:1" ht="12.75" x14ac:dyDescent="0.2">
      <c r="A1840"/>
    </row>
    <row r="1841" spans="1:1" ht="12.75" x14ac:dyDescent="0.2">
      <c r="A1841"/>
    </row>
    <row r="1842" spans="1:1" ht="12.75" x14ac:dyDescent="0.2">
      <c r="A1842"/>
    </row>
    <row r="1843" spans="1:1" ht="12.75" x14ac:dyDescent="0.2">
      <c r="A1843"/>
    </row>
    <row r="1844" spans="1:1" ht="12.75" x14ac:dyDescent="0.2">
      <c r="A1844"/>
    </row>
    <row r="1845" spans="1:1" ht="12.75" x14ac:dyDescent="0.2">
      <c r="A1845"/>
    </row>
    <row r="1846" spans="1:1" ht="12.75" x14ac:dyDescent="0.2">
      <c r="A1846"/>
    </row>
    <row r="1847" spans="1:1" ht="12.75" x14ac:dyDescent="0.2">
      <c r="A1847"/>
    </row>
    <row r="1848" spans="1:1" ht="12.75" x14ac:dyDescent="0.2">
      <c r="A1848"/>
    </row>
    <row r="1849" spans="1:1" ht="12.75" x14ac:dyDescent="0.2">
      <c r="A1849"/>
    </row>
    <row r="1850" spans="1:1" ht="12.75" x14ac:dyDescent="0.2">
      <c r="A1850"/>
    </row>
    <row r="1851" spans="1:1" ht="12.75" x14ac:dyDescent="0.2">
      <c r="A1851"/>
    </row>
    <row r="1852" spans="1:1" ht="12.75" x14ac:dyDescent="0.2">
      <c r="A1852"/>
    </row>
    <row r="1853" spans="1:1" ht="12.75" x14ac:dyDescent="0.2">
      <c r="A1853"/>
    </row>
    <row r="1854" spans="1:1" ht="12.75" x14ac:dyDescent="0.2">
      <c r="A1854"/>
    </row>
    <row r="1855" spans="1:1" ht="12.75" x14ac:dyDescent="0.2">
      <c r="A1855"/>
    </row>
    <row r="1856" spans="1:1" ht="12.75" x14ac:dyDescent="0.2">
      <c r="A1856"/>
    </row>
    <row r="1857" spans="1:1" ht="12.75" x14ac:dyDescent="0.2">
      <c r="A1857"/>
    </row>
    <row r="1858" spans="1:1" ht="12.75" x14ac:dyDescent="0.2">
      <c r="A1858"/>
    </row>
    <row r="1859" spans="1:1" ht="12.75" x14ac:dyDescent="0.2">
      <c r="A1859"/>
    </row>
    <row r="1860" spans="1:1" ht="12.75" x14ac:dyDescent="0.2">
      <c r="A1860"/>
    </row>
    <row r="1861" spans="1:1" ht="12.75" x14ac:dyDescent="0.2">
      <c r="A1861"/>
    </row>
    <row r="1862" spans="1:1" ht="12.75" x14ac:dyDescent="0.2">
      <c r="A1862"/>
    </row>
    <row r="1863" spans="1:1" ht="12.75" x14ac:dyDescent="0.2">
      <c r="A1863"/>
    </row>
    <row r="1864" spans="1:1" ht="12.75" x14ac:dyDescent="0.2">
      <c r="A1864"/>
    </row>
    <row r="1865" spans="1:1" ht="12.75" x14ac:dyDescent="0.2">
      <c r="A1865"/>
    </row>
    <row r="1866" spans="1:1" ht="12.75" x14ac:dyDescent="0.2">
      <c r="A1866"/>
    </row>
    <row r="1867" spans="1:1" ht="12.75" x14ac:dyDescent="0.2">
      <c r="A1867"/>
    </row>
    <row r="1868" spans="1:1" ht="12.75" x14ac:dyDescent="0.2">
      <c r="A1868"/>
    </row>
    <row r="1869" spans="1:1" ht="12.75" x14ac:dyDescent="0.2">
      <c r="A1869"/>
    </row>
    <row r="1870" spans="1:1" ht="12.75" x14ac:dyDescent="0.2">
      <c r="A1870"/>
    </row>
    <row r="1871" spans="1:1" ht="12.75" x14ac:dyDescent="0.2">
      <c r="A1871"/>
    </row>
    <row r="1872" spans="1:1" ht="12.75" x14ac:dyDescent="0.2">
      <c r="A1872"/>
    </row>
    <row r="1873" spans="1:1" ht="12.75" x14ac:dyDescent="0.2">
      <c r="A1873"/>
    </row>
    <row r="1874" spans="1:1" ht="12.75" x14ac:dyDescent="0.2">
      <c r="A1874"/>
    </row>
    <row r="1875" spans="1:1" ht="12.75" x14ac:dyDescent="0.2">
      <c r="A1875"/>
    </row>
    <row r="1876" spans="1:1" ht="12.75" x14ac:dyDescent="0.2">
      <c r="A1876"/>
    </row>
    <row r="1877" spans="1:1" ht="12.75" x14ac:dyDescent="0.2">
      <c r="A1877"/>
    </row>
    <row r="1878" spans="1:1" ht="12.75" x14ac:dyDescent="0.2">
      <c r="A1878"/>
    </row>
    <row r="1879" spans="1:1" ht="12.75" x14ac:dyDescent="0.2">
      <c r="A1879"/>
    </row>
    <row r="1880" spans="1:1" ht="12.75" x14ac:dyDescent="0.2">
      <c r="A1880"/>
    </row>
    <row r="1881" spans="1:1" ht="12.75" x14ac:dyDescent="0.2">
      <c r="A1881"/>
    </row>
    <row r="1882" spans="1:1" ht="12.75" x14ac:dyDescent="0.2">
      <c r="A1882"/>
    </row>
    <row r="1883" spans="1:1" ht="12.75" x14ac:dyDescent="0.2">
      <c r="A1883"/>
    </row>
    <row r="1884" spans="1:1" ht="12.75" x14ac:dyDescent="0.2">
      <c r="A1884"/>
    </row>
    <row r="1885" spans="1:1" ht="12.75" x14ac:dyDescent="0.2">
      <c r="A1885"/>
    </row>
    <row r="1886" spans="1:1" ht="12.75" x14ac:dyDescent="0.2">
      <c r="A1886"/>
    </row>
    <row r="1887" spans="1:1" ht="12.75" x14ac:dyDescent="0.2">
      <c r="A1887"/>
    </row>
    <row r="1888" spans="1:1" ht="12.75" x14ac:dyDescent="0.2">
      <c r="A1888"/>
    </row>
    <row r="1889" spans="1:1" ht="12.75" x14ac:dyDescent="0.2">
      <c r="A1889"/>
    </row>
    <row r="1890" spans="1:1" ht="12.75" x14ac:dyDescent="0.2">
      <c r="A1890"/>
    </row>
    <row r="1891" spans="1:1" ht="12.75" x14ac:dyDescent="0.2">
      <c r="A1891"/>
    </row>
    <row r="1892" spans="1:1" ht="12.75" x14ac:dyDescent="0.2">
      <c r="A1892"/>
    </row>
    <row r="1893" spans="1:1" ht="12.75" x14ac:dyDescent="0.2">
      <c r="A1893"/>
    </row>
    <row r="1894" spans="1:1" ht="12.75" x14ac:dyDescent="0.2">
      <c r="A1894"/>
    </row>
    <row r="1895" spans="1:1" ht="12.75" x14ac:dyDescent="0.2">
      <c r="A1895"/>
    </row>
    <row r="1896" spans="1:1" ht="12.75" x14ac:dyDescent="0.2">
      <c r="A1896"/>
    </row>
    <row r="1897" spans="1:1" ht="12.75" x14ac:dyDescent="0.2">
      <c r="A1897"/>
    </row>
    <row r="1898" spans="1:1" ht="12.75" x14ac:dyDescent="0.2">
      <c r="A1898"/>
    </row>
    <row r="1899" spans="1:1" ht="12.75" x14ac:dyDescent="0.2">
      <c r="A1899"/>
    </row>
    <row r="1900" spans="1:1" ht="12.75" x14ac:dyDescent="0.2">
      <c r="A1900"/>
    </row>
    <row r="1901" spans="1:1" ht="12.75" x14ac:dyDescent="0.2">
      <c r="A1901"/>
    </row>
    <row r="1902" spans="1:1" ht="12.75" x14ac:dyDescent="0.2">
      <c r="A1902"/>
    </row>
    <row r="1903" spans="1:1" ht="12.75" x14ac:dyDescent="0.2">
      <c r="A1903"/>
    </row>
    <row r="1904" spans="1:1" ht="12.75" x14ac:dyDescent="0.2">
      <c r="A1904"/>
    </row>
    <row r="1905" spans="1:1" ht="12.75" x14ac:dyDescent="0.2">
      <c r="A1905"/>
    </row>
    <row r="1906" spans="1:1" ht="12.75" x14ac:dyDescent="0.2">
      <c r="A1906"/>
    </row>
    <row r="1907" spans="1:1" ht="12.75" x14ac:dyDescent="0.2">
      <c r="A1907"/>
    </row>
    <row r="1908" spans="1:1" ht="12.75" x14ac:dyDescent="0.2">
      <c r="A1908"/>
    </row>
    <row r="1909" spans="1:1" ht="12.75" x14ac:dyDescent="0.2">
      <c r="A1909"/>
    </row>
    <row r="1910" spans="1:1" ht="12.75" x14ac:dyDescent="0.2">
      <c r="A1910"/>
    </row>
    <row r="1911" spans="1:1" ht="12.75" x14ac:dyDescent="0.2">
      <c r="A1911"/>
    </row>
    <row r="1912" spans="1:1" ht="12.75" x14ac:dyDescent="0.2">
      <c r="A1912"/>
    </row>
    <row r="1913" spans="1:1" ht="12.75" x14ac:dyDescent="0.2">
      <c r="A1913"/>
    </row>
    <row r="1914" spans="1:1" ht="12.75" x14ac:dyDescent="0.2">
      <c r="A1914"/>
    </row>
    <row r="1915" spans="1:1" ht="12.75" x14ac:dyDescent="0.2">
      <c r="A1915"/>
    </row>
    <row r="1916" spans="1:1" ht="12.75" x14ac:dyDescent="0.2">
      <c r="A1916"/>
    </row>
    <row r="1917" spans="1:1" ht="12.75" x14ac:dyDescent="0.2">
      <c r="A1917"/>
    </row>
    <row r="1918" spans="1:1" ht="12.75" x14ac:dyDescent="0.2">
      <c r="A1918"/>
    </row>
    <row r="1919" spans="1:1" ht="12.75" x14ac:dyDescent="0.2">
      <c r="A1919"/>
    </row>
    <row r="1920" spans="1:1" ht="12.75" x14ac:dyDescent="0.2">
      <c r="A1920"/>
    </row>
    <row r="1921" spans="1:1" ht="12.75" x14ac:dyDescent="0.2">
      <c r="A1921"/>
    </row>
    <row r="1922" spans="1:1" ht="12.75" x14ac:dyDescent="0.2">
      <c r="A1922"/>
    </row>
    <row r="1923" spans="1:1" ht="12.75" x14ac:dyDescent="0.2">
      <c r="A1923"/>
    </row>
    <row r="1924" spans="1:1" ht="12.75" x14ac:dyDescent="0.2">
      <c r="A1924"/>
    </row>
    <row r="1925" spans="1:1" ht="12.75" x14ac:dyDescent="0.2">
      <c r="A1925"/>
    </row>
    <row r="1926" spans="1:1" ht="12.75" x14ac:dyDescent="0.2">
      <c r="A1926"/>
    </row>
    <row r="1927" spans="1:1" ht="12.75" x14ac:dyDescent="0.2">
      <c r="A1927"/>
    </row>
    <row r="1928" spans="1:1" ht="12.75" x14ac:dyDescent="0.2">
      <c r="A1928"/>
    </row>
    <row r="1929" spans="1:1" ht="12.75" x14ac:dyDescent="0.2">
      <c r="A1929"/>
    </row>
    <row r="1930" spans="1:1" ht="12.75" x14ac:dyDescent="0.2">
      <c r="A1930"/>
    </row>
    <row r="1931" spans="1:1" ht="12.75" x14ac:dyDescent="0.2">
      <c r="A1931"/>
    </row>
    <row r="1932" spans="1:1" ht="12.75" x14ac:dyDescent="0.2">
      <c r="A1932"/>
    </row>
    <row r="1933" spans="1:1" ht="12.75" x14ac:dyDescent="0.2">
      <c r="A1933"/>
    </row>
    <row r="1934" spans="1:1" ht="12.75" x14ac:dyDescent="0.2">
      <c r="A1934"/>
    </row>
    <row r="1935" spans="1:1" ht="12.75" x14ac:dyDescent="0.2">
      <c r="A1935"/>
    </row>
    <row r="1936" spans="1:1" ht="12.75" x14ac:dyDescent="0.2">
      <c r="A1936"/>
    </row>
    <row r="1937" spans="1:1" ht="12.75" x14ac:dyDescent="0.2">
      <c r="A1937"/>
    </row>
    <row r="1938" spans="1:1" ht="12.75" x14ac:dyDescent="0.2">
      <c r="A1938"/>
    </row>
    <row r="1939" spans="1:1" ht="12.75" x14ac:dyDescent="0.2">
      <c r="A1939"/>
    </row>
    <row r="1940" spans="1:1" ht="12.75" x14ac:dyDescent="0.2">
      <c r="A1940"/>
    </row>
    <row r="1941" spans="1:1" ht="12.75" x14ac:dyDescent="0.2">
      <c r="A1941"/>
    </row>
    <row r="1942" spans="1:1" ht="12.75" x14ac:dyDescent="0.2">
      <c r="A1942"/>
    </row>
    <row r="1943" spans="1:1" ht="12.75" x14ac:dyDescent="0.2">
      <c r="A1943"/>
    </row>
    <row r="1944" spans="1:1" ht="12.75" x14ac:dyDescent="0.2">
      <c r="A1944"/>
    </row>
    <row r="1945" spans="1:1" ht="12.75" x14ac:dyDescent="0.2">
      <c r="A1945"/>
    </row>
    <row r="1946" spans="1:1" ht="12.75" x14ac:dyDescent="0.2">
      <c r="A1946"/>
    </row>
    <row r="1947" spans="1:1" ht="12.75" x14ac:dyDescent="0.2">
      <c r="A1947"/>
    </row>
    <row r="1948" spans="1:1" ht="12.75" x14ac:dyDescent="0.2">
      <c r="A1948"/>
    </row>
    <row r="1949" spans="1:1" ht="12.75" x14ac:dyDescent="0.2">
      <c r="A1949"/>
    </row>
    <row r="1950" spans="1:1" ht="12.75" x14ac:dyDescent="0.2">
      <c r="A1950"/>
    </row>
    <row r="1951" spans="1:1" ht="12.75" x14ac:dyDescent="0.2">
      <c r="A1951"/>
    </row>
    <row r="1952" spans="1:1" ht="12.75" x14ac:dyDescent="0.2">
      <c r="A1952"/>
    </row>
    <row r="1953" spans="1:1" ht="12.75" x14ac:dyDescent="0.2">
      <c r="A1953"/>
    </row>
    <row r="1954" spans="1:1" ht="12.75" x14ac:dyDescent="0.2">
      <c r="A1954"/>
    </row>
    <row r="1955" spans="1:1" ht="12.75" x14ac:dyDescent="0.2">
      <c r="A1955"/>
    </row>
    <row r="1956" spans="1:1" ht="12.75" x14ac:dyDescent="0.2">
      <c r="A1956"/>
    </row>
    <row r="1957" spans="1:1" ht="12.75" x14ac:dyDescent="0.2">
      <c r="A1957"/>
    </row>
    <row r="1958" spans="1:1" ht="12.75" x14ac:dyDescent="0.2">
      <c r="A1958"/>
    </row>
    <row r="1959" spans="1:1" ht="12.75" x14ac:dyDescent="0.2">
      <c r="A1959"/>
    </row>
    <row r="1960" spans="1:1" ht="12.75" x14ac:dyDescent="0.2">
      <c r="A1960"/>
    </row>
    <row r="1961" spans="1:1" ht="12.75" x14ac:dyDescent="0.2">
      <c r="A1961"/>
    </row>
    <row r="1962" spans="1:1" ht="12.75" x14ac:dyDescent="0.2">
      <c r="A1962"/>
    </row>
    <row r="1963" spans="1:1" ht="12.75" x14ac:dyDescent="0.2">
      <c r="A1963"/>
    </row>
    <row r="1964" spans="1:1" ht="12.75" x14ac:dyDescent="0.2">
      <c r="A1964"/>
    </row>
    <row r="1965" spans="1:1" ht="12.75" x14ac:dyDescent="0.2">
      <c r="A1965"/>
    </row>
    <row r="1966" spans="1:1" ht="12.75" x14ac:dyDescent="0.2">
      <c r="A1966"/>
    </row>
    <row r="1967" spans="1:1" ht="12.75" x14ac:dyDescent="0.2">
      <c r="A1967"/>
    </row>
    <row r="1968" spans="1:1" ht="12.75" x14ac:dyDescent="0.2">
      <c r="A1968"/>
    </row>
    <row r="1969" spans="1:1" ht="12.75" x14ac:dyDescent="0.2">
      <c r="A1969"/>
    </row>
    <row r="1970" spans="1:1" ht="12.75" x14ac:dyDescent="0.2">
      <c r="A1970"/>
    </row>
    <row r="1971" spans="1:1" ht="12.75" x14ac:dyDescent="0.2">
      <c r="A1971"/>
    </row>
    <row r="1972" spans="1:1" ht="12.75" x14ac:dyDescent="0.2">
      <c r="A1972"/>
    </row>
    <row r="1973" spans="1:1" ht="12.75" x14ac:dyDescent="0.2">
      <c r="A1973"/>
    </row>
    <row r="1974" spans="1:1" ht="12.75" x14ac:dyDescent="0.2">
      <c r="A1974"/>
    </row>
    <row r="1975" spans="1:1" ht="12.75" x14ac:dyDescent="0.2">
      <c r="A1975"/>
    </row>
    <row r="1976" spans="1:1" ht="12.75" x14ac:dyDescent="0.2">
      <c r="A1976"/>
    </row>
    <row r="1977" spans="1:1" ht="12.75" x14ac:dyDescent="0.2">
      <c r="A1977"/>
    </row>
    <row r="1978" spans="1:1" ht="12.75" x14ac:dyDescent="0.2">
      <c r="A1978"/>
    </row>
    <row r="1979" spans="1:1" ht="12.75" x14ac:dyDescent="0.2">
      <c r="A1979"/>
    </row>
    <row r="1980" spans="1:1" ht="12.75" x14ac:dyDescent="0.2">
      <c r="A1980"/>
    </row>
    <row r="1981" spans="1:1" ht="12.75" x14ac:dyDescent="0.2">
      <c r="A1981"/>
    </row>
    <row r="1982" spans="1:1" ht="12.75" x14ac:dyDescent="0.2">
      <c r="A1982"/>
    </row>
    <row r="1983" spans="1:1" ht="12.75" x14ac:dyDescent="0.2">
      <c r="A1983"/>
    </row>
    <row r="1984" spans="1:1" ht="12.75" x14ac:dyDescent="0.2">
      <c r="A1984"/>
    </row>
    <row r="1985" spans="1:1" ht="12.75" x14ac:dyDescent="0.2">
      <c r="A1985"/>
    </row>
    <row r="1986" spans="1:1" ht="12.75" x14ac:dyDescent="0.2">
      <c r="A1986"/>
    </row>
    <row r="1987" spans="1:1" ht="12.75" x14ac:dyDescent="0.2">
      <c r="A1987"/>
    </row>
    <row r="1988" spans="1:1" ht="12.75" x14ac:dyDescent="0.2">
      <c r="A1988"/>
    </row>
    <row r="1989" spans="1:1" ht="12.75" x14ac:dyDescent="0.2">
      <c r="A1989"/>
    </row>
    <row r="1990" spans="1:1" ht="12.75" x14ac:dyDescent="0.2">
      <c r="A1990"/>
    </row>
    <row r="1991" spans="1:1" ht="12.75" x14ac:dyDescent="0.2">
      <c r="A1991"/>
    </row>
    <row r="1992" spans="1:1" ht="12.75" x14ac:dyDescent="0.2">
      <c r="A1992"/>
    </row>
    <row r="1993" spans="1:1" ht="12.75" x14ac:dyDescent="0.2">
      <c r="A1993"/>
    </row>
    <row r="1994" spans="1:1" ht="12.75" x14ac:dyDescent="0.2">
      <c r="A1994"/>
    </row>
    <row r="1995" spans="1:1" ht="12.75" x14ac:dyDescent="0.2">
      <c r="A1995"/>
    </row>
    <row r="1996" spans="1:1" ht="12.75" x14ac:dyDescent="0.2">
      <c r="A1996"/>
    </row>
    <row r="1997" spans="1:1" ht="12.75" x14ac:dyDescent="0.2">
      <c r="A1997"/>
    </row>
    <row r="1998" spans="1:1" ht="12.75" x14ac:dyDescent="0.2">
      <c r="A1998"/>
    </row>
    <row r="1999" spans="1:1" ht="12.75" x14ac:dyDescent="0.2">
      <c r="A1999"/>
    </row>
    <row r="2000" spans="1:1" ht="12.75" x14ac:dyDescent="0.2">
      <c r="A2000"/>
    </row>
    <row r="2001" spans="1:1" ht="12.75" x14ac:dyDescent="0.2">
      <c r="A2001"/>
    </row>
    <row r="2002" spans="1:1" ht="12.75" x14ac:dyDescent="0.2">
      <c r="A2002"/>
    </row>
    <row r="2003" spans="1:1" ht="12.75" x14ac:dyDescent="0.2">
      <c r="A2003"/>
    </row>
    <row r="2004" spans="1:1" ht="12.75" x14ac:dyDescent="0.2">
      <c r="A2004"/>
    </row>
    <row r="2005" spans="1:1" ht="12.75" x14ac:dyDescent="0.2">
      <c r="A2005"/>
    </row>
    <row r="2006" spans="1:1" ht="12.75" x14ac:dyDescent="0.2">
      <c r="A2006"/>
    </row>
    <row r="2007" spans="1:1" ht="12.75" x14ac:dyDescent="0.2">
      <c r="A2007"/>
    </row>
    <row r="2008" spans="1:1" ht="12.75" x14ac:dyDescent="0.2">
      <c r="A2008"/>
    </row>
    <row r="2009" spans="1:1" ht="12.75" x14ac:dyDescent="0.2">
      <c r="A2009"/>
    </row>
    <row r="2010" spans="1:1" ht="12.75" x14ac:dyDescent="0.2">
      <c r="A2010"/>
    </row>
    <row r="2011" spans="1:1" ht="12.75" x14ac:dyDescent="0.2">
      <c r="A2011"/>
    </row>
    <row r="2012" spans="1:1" ht="12.75" x14ac:dyDescent="0.2">
      <c r="A2012"/>
    </row>
    <row r="2013" spans="1:1" ht="12.75" x14ac:dyDescent="0.2">
      <c r="A2013"/>
    </row>
    <row r="2014" spans="1:1" ht="12.75" x14ac:dyDescent="0.2">
      <c r="A2014"/>
    </row>
    <row r="2015" spans="1:1" ht="12.75" x14ac:dyDescent="0.2">
      <c r="A2015"/>
    </row>
    <row r="2016" spans="1:1" ht="12.75" x14ac:dyDescent="0.2">
      <c r="A2016"/>
    </row>
    <row r="2017" spans="1:1" ht="12.75" x14ac:dyDescent="0.2">
      <c r="A2017"/>
    </row>
    <row r="2018" spans="1:1" ht="12.75" x14ac:dyDescent="0.2">
      <c r="A2018"/>
    </row>
    <row r="2019" spans="1:1" ht="12.75" x14ac:dyDescent="0.2">
      <c r="A2019"/>
    </row>
    <row r="2020" spans="1:1" ht="12.75" x14ac:dyDescent="0.2">
      <c r="A2020"/>
    </row>
    <row r="2021" spans="1:1" ht="12.75" x14ac:dyDescent="0.2">
      <c r="A2021"/>
    </row>
    <row r="2022" spans="1:1" ht="12.75" x14ac:dyDescent="0.2">
      <c r="A2022"/>
    </row>
    <row r="2023" spans="1:1" ht="12.75" x14ac:dyDescent="0.2">
      <c r="A2023"/>
    </row>
    <row r="2024" spans="1:1" ht="12.75" x14ac:dyDescent="0.2">
      <c r="A2024"/>
    </row>
    <row r="2025" spans="1:1" ht="12.75" x14ac:dyDescent="0.2">
      <c r="A2025"/>
    </row>
    <row r="2026" spans="1:1" ht="12.75" x14ac:dyDescent="0.2">
      <c r="A2026"/>
    </row>
    <row r="2027" spans="1:1" ht="12.75" x14ac:dyDescent="0.2">
      <c r="A2027"/>
    </row>
    <row r="2028" spans="1:1" ht="12.75" x14ac:dyDescent="0.2">
      <c r="A2028"/>
    </row>
    <row r="2029" spans="1:1" ht="12.75" x14ac:dyDescent="0.2">
      <c r="A2029"/>
    </row>
    <row r="2030" spans="1:1" ht="12.75" x14ac:dyDescent="0.2">
      <c r="A2030"/>
    </row>
    <row r="2031" spans="1:1" ht="12.75" x14ac:dyDescent="0.2">
      <c r="A2031"/>
    </row>
    <row r="2032" spans="1:1" ht="12.75" x14ac:dyDescent="0.2">
      <c r="A2032"/>
    </row>
    <row r="2033" spans="1:1" ht="12.75" x14ac:dyDescent="0.2">
      <c r="A2033"/>
    </row>
    <row r="2034" spans="1:1" ht="12.75" x14ac:dyDescent="0.2">
      <c r="A2034"/>
    </row>
    <row r="2035" spans="1:1" ht="12.75" x14ac:dyDescent="0.2">
      <c r="A2035"/>
    </row>
    <row r="2036" spans="1:1" ht="12.75" x14ac:dyDescent="0.2">
      <c r="A2036"/>
    </row>
    <row r="2037" spans="1:1" ht="12.75" x14ac:dyDescent="0.2">
      <c r="A2037"/>
    </row>
    <row r="2038" spans="1:1" ht="12.75" x14ac:dyDescent="0.2">
      <c r="A2038"/>
    </row>
    <row r="2039" spans="1:1" ht="12.75" x14ac:dyDescent="0.2">
      <c r="A2039"/>
    </row>
    <row r="2040" spans="1:1" ht="12.75" x14ac:dyDescent="0.2">
      <c r="A2040"/>
    </row>
    <row r="2041" spans="1:1" ht="12.75" x14ac:dyDescent="0.2">
      <c r="A2041"/>
    </row>
    <row r="2042" spans="1:1" ht="12.75" x14ac:dyDescent="0.2">
      <c r="A2042"/>
    </row>
    <row r="2043" spans="1:1" ht="12.75" x14ac:dyDescent="0.2">
      <c r="A2043"/>
    </row>
    <row r="2044" spans="1:1" ht="12.75" x14ac:dyDescent="0.2">
      <c r="A2044"/>
    </row>
    <row r="2045" spans="1:1" ht="12.75" x14ac:dyDescent="0.2">
      <c r="A2045"/>
    </row>
    <row r="2046" spans="1:1" ht="12.75" x14ac:dyDescent="0.2">
      <c r="A2046"/>
    </row>
    <row r="2047" spans="1:1" ht="12.75" x14ac:dyDescent="0.2">
      <c r="A2047"/>
    </row>
    <row r="2048" spans="1:1" ht="12.75" x14ac:dyDescent="0.2">
      <c r="A2048"/>
    </row>
    <row r="2049" spans="1:1" ht="12.75" x14ac:dyDescent="0.2">
      <c r="A2049"/>
    </row>
    <row r="2050" spans="1:1" ht="12.75" x14ac:dyDescent="0.2">
      <c r="A2050"/>
    </row>
    <row r="2051" spans="1:1" ht="12.75" x14ac:dyDescent="0.2">
      <c r="A2051"/>
    </row>
    <row r="2052" spans="1:1" ht="12.75" x14ac:dyDescent="0.2">
      <c r="A2052"/>
    </row>
    <row r="2053" spans="1:1" ht="12.75" x14ac:dyDescent="0.2">
      <c r="A2053"/>
    </row>
    <row r="2054" spans="1:1" ht="12.75" x14ac:dyDescent="0.2">
      <c r="A2054"/>
    </row>
    <row r="2055" spans="1:1" ht="12.75" x14ac:dyDescent="0.2">
      <c r="A2055"/>
    </row>
    <row r="2056" spans="1:1" ht="12.75" x14ac:dyDescent="0.2">
      <c r="A2056"/>
    </row>
    <row r="2057" spans="1:1" ht="12.75" x14ac:dyDescent="0.2">
      <c r="A2057"/>
    </row>
    <row r="2058" spans="1:1" ht="12.75" x14ac:dyDescent="0.2">
      <c r="A2058"/>
    </row>
    <row r="2059" spans="1:1" ht="12.75" x14ac:dyDescent="0.2">
      <c r="A2059"/>
    </row>
    <row r="2060" spans="1:1" ht="12.75" x14ac:dyDescent="0.2">
      <c r="A2060"/>
    </row>
    <row r="2061" spans="1:1" ht="12.75" x14ac:dyDescent="0.2">
      <c r="A2061"/>
    </row>
    <row r="2062" spans="1:1" ht="12.75" x14ac:dyDescent="0.2">
      <c r="A2062"/>
    </row>
    <row r="2063" spans="1:1" ht="12.75" x14ac:dyDescent="0.2">
      <c r="A2063"/>
    </row>
    <row r="2064" spans="1:1" ht="12.75" x14ac:dyDescent="0.2">
      <c r="A2064"/>
    </row>
    <row r="2065" spans="1:1" ht="12.75" x14ac:dyDescent="0.2">
      <c r="A2065"/>
    </row>
    <row r="2066" spans="1:1" ht="12.75" x14ac:dyDescent="0.2">
      <c r="A2066"/>
    </row>
    <row r="2067" spans="1:1" ht="12.75" x14ac:dyDescent="0.2">
      <c r="A2067"/>
    </row>
    <row r="2068" spans="1:1" ht="12.75" x14ac:dyDescent="0.2">
      <c r="A2068"/>
    </row>
    <row r="2069" spans="1:1" ht="12.75" x14ac:dyDescent="0.2">
      <c r="A2069"/>
    </row>
    <row r="2070" spans="1:1" ht="12.75" x14ac:dyDescent="0.2">
      <c r="A2070"/>
    </row>
    <row r="2071" spans="1:1" ht="12.75" x14ac:dyDescent="0.2">
      <c r="A2071"/>
    </row>
    <row r="2072" spans="1:1" ht="12.75" x14ac:dyDescent="0.2">
      <c r="A2072"/>
    </row>
    <row r="2073" spans="1:1" ht="12.75" x14ac:dyDescent="0.2">
      <c r="A2073"/>
    </row>
    <row r="2074" spans="1:1" ht="12.75" x14ac:dyDescent="0.2">
      <c r="A2074"/>
    </row>
    <row r="2075" spans="1:1" ht="12.75" x14ac:dyDescent="0.2">
      <c r="A2075"/>
    </row>
    <row r="2076" spans="1:1" ht="12.75" x14ac:dyDescent="0.2">
      <c r="A2076"/>
    </row>
    <row r="2077" spans="1:1" ht="12.75" x14ac:dyDescent="0.2">
      <c r="A2077"/>
    </row>
    <row r="2078" spans="1:1" ht="12.75" x14ac:dyDescent="0.2">
      <c r="A2078"/>
    </row>
    <row r="2079" spans="1:1" ht="12.75" x14ac:dyDescent="0.2">
      <c r="A2079"/>
    </row>
    <row r="2080" spans="1:1" ht="12.75" x14ac:dyDescent="0.2">
      <c r="A2080"/>
    </row>
    <row r="2081" spans="1:1" ht="12.75" x14ac:dyDescent="0.2">
      <c r="A2081"/>
    </row>
    <row r="2082" spans="1:1" ht="12.75" x14ac:dyDescent="0.2">
      <c r="A2082"/>
    </row>
    <row r="2083" spans="1:1" ht="12.75" x14ac:dyDescent="0.2">
      <c r="A2083"/>
    </row>
    <row r="2084" spans="1:1" ht="12.75" x14ac:dyDescent="0.2">
      <c r="A2084"/>
    </row>
    <row r="2085" spans="1:1" ht="12.75" x14ac:dyDescent="0.2">
      <c r="A2085"/>
    </row>
    <row r="2086" spans="1:1" ht="12.75" x14ac:dyDescent="0.2">
      <c r="A2086"/>
    </row>
    <row r="2087" spans="1:1" ht="12.75" x14ac:dyDescent="0.2">
      <c r="A2087"/>
    </row>
    <row r="2088" spans="1:1" ht="12.75" x14ac:dyDescent="0.2">
      <c r="A2088"/>
    </row>
    <row r="2089" spans="1:1" ht="12.75" x14ac:dyDescent="0.2">
      <c r="A2089"/>
    </row>
    <row r="2090" spans="1:1" ht="12.75" x14ac:dyDescent="0.2">
      <c r="A2090"/>
    </row>
    <row r="2091" spans="1:1" ht="12.75" x14ac:dyDescent="0.2">
      <c r="A2091"/>
    </row>
    <row r="2092" spans="1:1" ht="12.75" x14ac:dyDescent="0.2">
      <c r="A2092"/>
    </row>
    <row r="2093" spans="1:1" ht="12.75" x14ac:dyDescent="0.2">
      <c r="A2093"/>
    </row>
    <row r="2094" spans="1:1" ht="12.75" x14ac:dyDescent="0.2">
      <c r="A2094"/>
    </row>
    <row r="2095" spans="1:1" ht="12.75" x14ac:dyDescent="0.2">
      <c r="A2095"/>
    </row>
    <row r="2096" spans="1:1" ht="12.75" x14ac:dyDescent="0.2">
      <c r="A2096"/>
    </row>
    <row r="2097" spans="1:1" ht="12.75" x14ac:dyDescent="0.2">
      <c r="A2097"/>
    </row>
    <row r="2098" spans="1:1" ht="12.75" x14ac:dyDescent="0.2">
      <c r="A2098"/>
    </row>
    <row r="2099" spans="1:1" ht="12.75" x14ac:dyDescent="0.2">
      <c r="A2099"/>
    </row>
    <row r="2100" spans="1:1" ht="12.75" x14ac:dyDescent="0.2">
      <c r="A2100"/>
    </row>
    <row r="2101" spans="1:1" ht="12.75" x14ac:dyDescent="0.2">
      <c r="A2101"/>
    </row>
    <row r="2102" spans="1:1" ht="12.75" x14ac:dyDescent="0.2">
      <c r="A2102"/>
    </row>
    <row r="2103" spans="1:1" ht="12.75" x14ac:dyDescent="0.2">
      <c r="A2103"/>
    </row>
    <row r="2104" spans="1:1" ht="12.75" x14ac:dyDescent="0.2">
      <c r="A2104"/>
    </row>
    <row r="2105" spans="1:1" ht="12.75" x14ac:dyDescent="0.2">
      <c r="A2105"/>
    </row>
    <row r="2106" spans="1:1" ht="12.75" x14ac:dyDescent="0.2">
      <c r="A2106"/>
    </row>
    <row r="2107" spans="1:1" ht="12.75" x14ac:dyDescent="0.2">
      <c r="A2107"/>
    </row>
    <row r="2108" spans="1:1" ht="12.75" x14ac:dyDescent="0.2">
      <c r="A2108"/>
    </row>
    <row r="2109" spans="1:1" ht="12.75" x14ac:dyDescent="0.2">
      <c r="A2109"/>
    </row>
    <row r="2110" spans="1:1" ht="12.75" x14ac:dyDescent="0.2">
      <c r="A2110"/>
    </row>
    <row r="2111" spans="1:1" ht="12.75" x14ac:dyDescent="0.2">
      <c r="A2111"/>
    </row>
  </sheetData>
  <sheetProtection sheet="1" objects="1" scenarios="1"/>
  <sortState ref="A1:A211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SAAOB</vt:lpstr>
      <vt:lpstr>review</vt:lpstr>
      <vt:lpstr>SAAOB!Print_Area</vt:lpstr>
      <vt:lpstr>SAAOB!Print_Titles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PB-092</cp:lastModifiedBy>
  <cp:lastPrinted>2020-01-30T21:16:12Z</cp:lastPrinted>
  <dcterms:created xsi:type="dcterms:W3CDTF">2020-01-02T19:13:59Z</dcterms:created>
  <dcterms:modified xsi:type="dcterms:W3CDTF">2020-01-30T21:19:44Z</dcterms:modified>
</cp:coreProperties>
</file>