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PB-092\Dropbox\val\SAAOB\2019\Mar\"/>
    </mc:Choice>
  </mc:AlternateContent>
  <bookViews>
    <workbookView xWindow="0" yWindow="0" windowWidth="9570" windowHeight="10695"/>
  </bookViews>
  <sheets>
    <sheet name="print" sheetId="2" r:id="rId1"/>
  </sheets>
  <definedNames>
    <definedName name="_xlnm.Print_Titles" localSheetId="0">print!$11:$12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58" i="2" l="1"/>
  <c r="G20" i="2" l="1"/>
  <c r="F20" i="2"/>
  <c r="G17" i="2"/>
  <c r="E158" i="2" l="1"/>
  <c r="H106" i="2"/>
  <c r="H105" i="2"/>
  <c r="H103" i="2"/>
  <c r="H102" i="2"/>
  <c r="H101" i="2"/>
  <c r="I100" i="2"/>
  <c r="H100" i="2"/>
  <c r="I99" i="2"/>
  <c r="H99" i="2"/>
  <c r="I98" i="2"/>
  <c r="H98" i="2"/>
  <c r="I97" i="2"/>
  <c r="I95" i="2" s="1"/>
  <c r="I22" i="2" s="1"/>
  <c r="I18" i="2" s="1"/>
  <c r="H97" i="2"/>
  <c r="G95" i="2"/>
  <c r="G22" i="2" s="1"/>
  <c r="G18" i="2" s="1"/>
  <c r="G16" i="2" s="1"/>
  <c r="G14" i="2" s="1"/>
  <c r="G160" i="2" s="1"/>
  <c r="F95" i="2"/>
  <c r="F22" i="2" s="1"/>
  <c r="F18" i="2" s="1"/>
  <c r="E95" i="2"/>
  <c r="I93" i="2"/>
  <c r="H93" i="2"/>
  <c r="H92" i="2" s="1"/>
  <c r="I92" i="2"/>
  <c r="G92" i="2"/>
  <c r="F92" i="2"/>
  <c r="E92" i="2"/>
  <c r="I90" i="2"/>
  <c r="H90" i="2"/>
  <c r="I89" i="2"/>
  <c r="H89" i="2"/>
  <c r="G89" i="2"/>
  <c r="F89" i="2"/>
  <c r="E89" i="2"/>
  <c r="I87" i="2"/>
  <c r="I86" i="2" s="1"/>
  <c r="E87" i="2"/>
  <c r="H87" i="2" s="1"/>
  <c r="H86" i="2" s="1"/>
  <c r="G86" i="2"/>
  <c r="F86" i="2"/>
  <c r="E86" i="2"/>
  <c r="I84" i="2"/>
  <c r="H84" i="2"/>
  <c r="H83" i="2" s="1"/>
  <c r="I83" i="2"/>
  <c r="G83" i="2"/>
  <c r="F83" i="2"/>
  <c r="E83" i="2"/>
  <c r="I81" i="2"/>
  <c r="H81" i="2"/>
  <c r="H80" i="2"/>
  <c r="G80" i="2"/>
  <c r="F80" i="2"/>
  <c r="E80" i="2"/>
  <c r="I78" i="2"/>
  <c r="I77" i="2" s="1"/>
  <c r="H78" i="2"/>
  <c r="H77" i="2" s="1"/>
  <c r="G77" i="2"/>
  <c r="F77" i="2"/>
  <c r="E77" i="2"/>
  <c r="I75" i="2"/>
  <c r="H75" i="2"/>
  <c r="I74" i="2"/>
  <c r="H74" i="2"/>
  <c r="I73" i="2"/>
  <c r="H73" i="2"/>
  <c r="I72" i="2"/>
  <c r="I71" i="2" s="1"/>
  <c r="E72" i="2"/>
  <c r="H72" i="2" s="1"/>
  <c r="G71" i="2"/>
  <c r="F71" i="2"/>
  <c r="E71" i="2"/>
  <c r="I69" i="2"/>
  <c r="H69" i="2"/>
  <c r="I68" i="2"/>
  <c r="H68" i="2"/>
  <c r="I67" i="2"/>
  <c r="H67" i="2"/>
  <c r="H66" i="2" s="1"/>
  <c r="G66" i="2"/>
  <c r="F66" i="2"/>
  <c r="E66" i="2"/>
  <c r="I64" i="2"/>
  <c r="H64" i="2"/>
  <c r="I63" i="2"/>
  <c r="H63" i="2"/>
  <c r="I62" i="2"/>
  <c r="H62" i="2"/>
  <c r="I61" i="2"/>
  <c r="H61" i="2"/>
  <c r="I60" i="2"/>
  <c r="H60" i="2"/>
  <c r="I59" i="2"/>
  <c r="I58" i="2" s="1"/>
  <c r="H59" i="2"/>
  <c r="H58" i="2" s="1"/>
  <c r="G58" i="2"/>
  <c r="F58" i="2"/>
  <c r="E58" i="2"/>
  <c r="I56" i="2"/>
  <c r="H56" i="2"/>
  <c r="I55" i="2"/>
  <c r="H55" i="2"/>
  <c r="I54" i="2"/>
  <c r="H54" i="2"/>
  <c r="I53" i="2"/>
  <c r="I51" i="2" s="1"/>
  <c r="H53" i="2"/>
  <c r="H51" i="2" s="1"/>
  <c r="G51" i="2"/>
  <c r="F51" i="2"/>
  <c r="E51" i="2"/>
  <c r="I48" i="2"/>
  <c r="I47" i="2" s="1"/>
  <c r="H48" i="2"/>
  <c r="H47" i="2" s="1"/>
  <c r="G47" i="2"/>
  <c r="F47" i="2"/>
  <c r="E47" i="2"/>
  <c r="I45" i="2"/>
  <c r="H45" i="2"/>
  <c r="H43" i="2" s="1"/>
  <c r="I44" i="2"/>
  <c r="I43" i="2" s="1"/>
  <c r="H44" i="2"/>
  <c r="G43" i="2"/>
  <c r="F43" i="2"/>
  <c r="E43" i="2"/>
  <c r="I41" i="2"/>
  <c r="I40" i="2" s="1"/>
  <c r="E41" i="2"/>
  <c r="H41" i="2" s="1"/>
  <c r="H40" i="2" s="1"/>
  <c r="G40" i="2"/>
  <c r="F40" i="2"/>
  <c r="E40" i="2"/>
  <c r="I38" i="2"/>
  <c r="E38" i="2"/>
  <c r="H38" i="2" s="1"/>
  <c r="H37" i="2" s="1"/>
  <c r="I37" i="2"/>
  <c r="G37" i="2"/>
  <c r="F37" i="2"/>
  <c r="E37" i="2"/>
  <c r="I34" i="2"/>
  <c r="H34" i="2"/>
  <c r="I33" i="2"/>
  <c r="H33" i="2"/>
  <c r="I32" i="2"/>
  <c r="H32" i="2"/>
  <c r="I31" i="2"/>
  <c r="H31" i="2"/>
  <c r="I30" i="2"/>
  <c r="H30" i="2"/>
  <c r="I29" i="2"/>
  <c r="H29" i="2"/>
  <c r="G27" i="2"/>
  <c r="F27" i="2"/>
  <c r="F25" i="2" s="1"/>
  <c r="F21" i="2" s="1"/>
  <c r="F17" i="2" s="1"/>
  <c r="F16" i="2" s="1"/>
  <c r="F149" i="2" s="1"/>
  <c r="F158" i="2" s="1"/>
  <c r="E27" i="2"/>
  <c r="E25" i="2" s="1"/>
  <c r="E21" i="2" s="1"/>
  <c r="G25" i="2"/>
  <c r="G21" i="2" s="1"/>
  <c r="E22" i="2"/>
  <c r="E18" i="2" s="1"/>
  <c r="G149" i="2" l="1"/>
  <c r="G158" i="2" s="1"/>
  <c r="H95" i="2"/>
  <c r="H22" i="2" s="1"/>
  <c r="H18" i="2" s="1"/>
  <c r="H27" i="2"/>
  <c r="I66" i="2"/>
  <c r="F14" i="2"/>
  <c r="F160" i="2" s="1"/>
  <c r="I27" i="2"/>
  <c r="E20" i="2"/>
  <c r="E17" i="2"/>
  <c r="E16" i="2" s="1"/>
  <c r="H71" i="2"/>
  <c r="I80" i="2"/>
  <c r="H25" i="2"/>
  <c r="H21" i="2" s="1"/>
  <c r="G162" i="2"/>
  <c r="F162" i="2"/>
  <c r="H17" i="2" l="1"/>
  <c r="H16" i="2" s="1"/>
  <c r="H20" i="2"/>
  <c r="I25" i="2"/>
  <c r="I21" i="2" s="1"/>
  <c r="E14" i="2"/>
  <c r="E160" i="2" s="1"/>
  <c r="E162" i="2" s="1"/>
  <c r="I17" i="2" l="1"/>
  <c r="I16" i="2" s="1"/>
  <c r="I20" i="2"/>
  <c r="H149" i="2"/>
  <c r="H158" i="2" s="1"/>
  <c r="H14" i="2"/>
  <c r="H160" i="2" s="1"/>
  <c r="I14" i="2" l="1"/>
  <c r="I160" i="2" s="1"/>
  <c r="I149" i="2"/>
  <c r="I162" i="2" s="1"/>
  <c r="H162" i="2"/>
</calcChain>
</file>

<file path=xl/sharedStrings.xml><?xml version="1.0" encoding="utf-8"?>
<sst xmlns="http://schemas.openxmlformats.org/spreadsheetml/2006/main" count="137" uniqueCount="98">
  <si>
    <t>Code</t>
  </si>
  <si>
    <t xml:space="preserve">          </t>
  </si>
  <si>
    <t xml:space="preserve">          Maintenance and Other Operating Expenses                                                  </t>
  </si>
  <si>
    <t xml:space="preserve">          Capital Outlay                                                                            </t>
  </si>
  <si>
    <t xml:space="preserve">          Education, Culture, Sports and Manpower Development                                       </t>
  </si>
  <si>
    <t xml:space="preserve">               Maintenance and Other Operating Expenses                                             </t>
  </si>
  <si>
    <t xml:space="preserve">               Capital Outlay                                                                       </t>
  </si>
  <si>
    <t xml:space="preserve">                         Maintenance and Other Operating Expenses                                   </t>
  </si>
  <si>
    <t xml:space="preserve">                                   FURNITURE &amp; FIXTURES                                             </t>
  </si>
  <si>
    <t xml:space="preserve">                                   PURCHASE  OF SCHOOL SITE,BRGY.TIBAGON,PANTUKAN                   </t>
  </si>
  <si>
    <t xml:space="preserve">                                   PURCHASE OF DRUM &amp; BUGLE CORPS INSTRUMENTS                       </t>
  </si>
  <si>
    <t xml:space="preserve">                                   PURCHASE OF MONOBLOCK CHAIRS                                     </t>
  </si>
  <si>
    <t xml:space="preserve">                                   PURCHASE OF RONDALLA SET                                         </t>
  </si>
  <si>
    <t xml:space="preserve">                                   PURCHASE OF SOUND SYSTEM                                         </t>
  </si>
  <si>
    <t xml:space="preserve">                                   2019 ALS OLYMPICS                                                </t>
  </si>
  <si>
    <t xml:space="preserve">                                             Representation Expenses                                </t>
  </si>
  <si>
    <t xml:space="preserve">                                   2019 DIVISION SPED OLYMPICS                                      </t>
  </si>
  <si>
    <t xml:space="preserve">                                             Uniform Allowance                                      </t>
  </si>
  <si>
    <t xml:space="preserve">                                   2019 REGIONAL SPED OLYMPICS                                      </t>
  </si>
  <si>
    <t xml:space="preserve">                                             Training Expenses                                      </t>
  </si>
  <si>
    <t xml:space="preserve">                                             Other Professional Services                            </t>
  </si>
  <si>
    <t xml:space="preserve">                                             HONORARIA FOR ALIVE TEACHERS (ASATIDZ)                 </t>
  </si>
  <si>
    <t xml:space="preserve">                                             Printing and Publication Expenses                      </t>
  </si>
  <si>
    <t xml:space="preserve">                                             Other Supplies and Materials Expenses                  </t>
  </si>
  <si>
    <t xml:space="preserve">                                             Telephone Expenses                                     </t>
  </si>
  <si>
    <t xml:space="preserve">                                             Traveling Expenses                                     </t>
  </si>
  <si>
    <t xml:space="preserve">                                             Other Supplies &amp; Sports Equipment                      </t>
  </si>
  <si>
    <t xml:space="preserve">                                             Vitamins/Medicines,ID, and Toiletries                  </t>
  </si>
  <si>
    <t xml:space="preserve">                                   DAVRAA MEET PROPER                                               </t>
  </si>
  <si>
    <t xml:space="preserve">                                             Cash Incentives                                        </t>
  </si>
  <si>
    <t xml:space="preserve">                                             Transportation Allowance                               </t>
  </si>
  <si>
    <t xml:space="preserve">                                             Medicines/Vitamins,ID,Toiletries                       </t>
  </si>
  <si>
    <t xml:space="preserve">                                             Insurance Expenses                                     </t>
  </si>
  <si>
    <t xml:space="preserve">                                             Other Professional Services -Payment for Teachers      </t>
  </si>
  <si>
    <t xml:space="preserve">                                   PALARONG PAMBANSA 2019                                           </t>
  </si>
  <si>
    <t xml:space="preserve">                                             Textbooks and Instructional Materials Expenses         </t>
  </si>
  <si>
    <t xml:space="preserve">                                   CONSTRUCTION OF BORINGOT NATIONAL HIGH SCHOOL GYM                </t>
  </si>
  <si>
    <t xml:space="preserve">                                   CONSTRUCTION OF DIAT ELEMENTARY SCHOOL SOCIAL HALL               </t>
  </si>
  <si>
    <t xml:space="preserve">                                   CONSTRUCTION OF MONKAYO NHS STAGE                                </t>
  </si>
  <si>
    <t xml:space="preserve">                                   CONSTRUCTION OF NAPNAPAN NATIONAL HIGH SCHOOL GYM                </t>
  </si>
  <si>
    <t>FUNCTION/PROGRAM/PROJECT</t>
  </si>
  <si>
    <t>Republic of the Philippines</t>
  </si>
  <si>
    <t xml:space="preserve"> </t>
  </si>
  <si>
    <t>green change ab 2019</t>
  </si>
  <si>
    <t>PROVINCE OF COMPOSTELA VALLEY</t>
  </si>
  <si>
    <t>Capitol Building, Cabidianan, Nabunturan, Compostela Valley</t>
  </si>
  <si>
    <t>STATEMENT OF APPROPRIATIONS, ALLOTMENTS, OBLIGATIONS AND BALANCES</t>
  </si>
  <si>
    <t>SPECIAL EDUCATION FUND</t>
  </si>
  <si>
    <t xml:space="preserve">                                   COMPOSTELA VALLEY PROVINCIAL ATHLETIC ASSOCIATION (CVPAA) MEET 2019</t>
  </si>
  <si>
    <t xml:space="preserve">TOTAL APPROPRIATIONS                                                                       </t>
  </si>
  <si>
    <t xml:space="preserve">     Current Appropriations</t>
  </si>
  <si>
    <t>Subsidy to Local Government Units</t>
  </si>
  <si>
    <t>Programs/Projects/Activities</t>
  </si>
  <si>
    <t xml:space="preserve">                                   a. BAYANIHAN PARA SA KARUNUNGAN PROGRAM                             </t>
  </si>
  <si>
    <t xml:space="preserve">                                   b. BAYANIHAN PARA SA KALUSUGAN PROGRAM                              </t>
  </si>
  <si>
    <t xml:space="preserve">                                   c. ALTERNATIVE LEARNING PROGRAM (NON-FORMAL EDUCATION)              </t>
  </si>
  <si>
    <t xml:space="preserve">                                   d. ARABIC LANGUAGE &amp; ISLAMIC VALUES EDUCATION IN PUBLIC SCHOOLS     </t>
  </si>
  <si>
    <t xml:space="preserve">                                   f. EDUCATIONAL RESEARCH PROGRAM                                     </t>
  </si>
  <si>
    <t xml:space="preserve">                                  e. SPORTS DEVELOPMENT PROGRAM</t>
  </si>
  <si>
    <t xml:space="preserve">                                   g. PURCHASE OF BOOKS AND PERIODICALS                                </t>
  </si>
  <si>
    <t xml:space="preserve">                                   h. MAINTENANCE  &amp; OPERATION OF EXTENSION CLASSES                    </t>
  </si>
  <si>
    <t xml:space="preserve">                         B. Capital Outlay                                                             </t>
  </si>
  <si>
    <t>School Buildings</t>
  </si>
  <si>
    <t>EVA JEAN S. LICAYAN</t>
  </si>
  <si>
    <t>I. MAINTENANCE AND OTHER OPERATING EXPENSES</t>
  </si>
  <si>
    <t>A. ELEMENTARY/SECONDARY EDUCATION</t>
  </si>
  <si>
    <t>Appropriations</t>
  </si>
  <si>
    <t>Allotments</t>
  </si>
  <si>
    <t>Obligations</t>
  </si>
  <si>
    <t>Balance of Allotments</t>
  </si>
  <si>
    <t>Balance of Appropriations</t>
  </si>
  <si>
    <t>SUMMARY:</t>
  </si>
  <si>
    <t>Annual Budget</t>
  </si>
  <si>
    <t>Continuing Appropriations</t>
  </si>
  <si>
    <t>SB1</t>
  </si>
  <si>
    <t>SB2</t>
  </si>
  <si>
    <t>SB3</t>
  </si>
  <si>
    <t>SB4</t>
  </si>
  <si>
    <t>Declared Savings</t>
  </si>
  <si>
    <t>Difference</t>
  </si>
  <si>
    <t xml:space="preserve">                                                                                                                                           </t>
  </si>
  <si>
    <t>NOVAH MAY D. DELIMA</t>
  </si>
  <si>
    <t>Budget Officer III- Designate</t>
  </si>
  <si>
    <t>Provincial Budget Officer</t>
  </si>
  <si>
    <t xml:space="preserve"> Noted by:</t>
  </si>
  <si>
    <t xml:space="preserve">                                                                                                                                                                          </t>
  </si>
  <si>
    <t xml:space="preserve">         Prepared by:                                                                                                                                                      Reviewed by:</t>
  </si>
  <si>
    <t xml:space="preserve">                         REYMOND VAL J. NAQUILA                                                                                                                        </t>
  </si>
  <si>
    <t xml:space="preserve">                                 Budget Officer II</t>
  </si>
  <si>
    <t xml:space="preserve">                                   Const. of 1 Classroom Unit for Side-4, Brgy. Mangayon, Compostela</t>
  </si>
  <si>
    <t xml:space="preserve">                                   Const. of  1 Classroom Unit for Puting Bato, Brgy. Ngan, Compostela</t>
  </si>
  <si>
    <t xml:space="preserve">                                   Const. of Social Hall with Bleacher, San Jose ES, Compostela</t>
  </si>
  <si>
    <t>Other Structures</t>
  </si>
  <si>
    <t xml:space="preserve">                                   Const. of Bleachers for Kapatagan NHS Covered Court, Laak</t>
  </si>
  <si>
    <t xml:space="preserve">                                   Const. of Montevista CES Stage, Montevista</t>
  </si>
  <si>
    <t>AS OF MARCH 31, 2019</t>
  </si>
  <si>
    <t xml:space="preserve">                                   DAVAO REGIONAL ATHLETIC ASSOCIATION (DAVRAA) MEET 2019 </t>
  </si>
  <si>
    <t xml:space="preserve">                                   TRAINING OF ATHLETES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</si>
</sst>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3" x14ac:knownFonts="1">
    <font>
      <sz val="10"/>
      <color theme="1"/>
      <name val="Arial Narrow"/>
      <family val="2"/>
    </font>
    <font>
      <sz val="10"/>
      <color theme="1"/>
      <name val="Arial Narrow"/>
      <family val="2"/>
    </font>
    <font>
      <b/>
      <sz val="8"/>
      <name val="Arial Narrow"/>
      <family val="2"/>
    </font>
    <font>
      <sz val="8"/>
      <color theme="1"/>
      <name val="Arial Narrow"/>
      <family val="2"/>
    </font>
    <font>
      <b/>
      <sz val="8"/>
      <color theme="1"/>
      <name val="Arial Narrow"/>
      <family val="2"/>
    </font>
    <font>
      <sz val="8"/>
      <name val="Arial Narrow"/>
      <family val="2"/>
    </font>
    <font>
      <sz val="7"/>
      <color theme="1"/>
      <name val="Arial Narrow"/>
      <family val="2"/>
    </font>
    <font>
      <sz val="7"/>
      <name val="Arial Narrow"/>
      <family val="2"/>
    </font>
    <font>
      <b/>
      <sz val="7"/>
      <color theme="1"/>
      <name val="Arial Narrow"/>
      <family val="2"/>
    </font>
    <font>
      <b/>
      <u val="singleAccounting"/>
      <sz val="8"/>
      <color theme="1"/>
      <name val="Arial Narrow"/>
      <family val="2"/>
    </font>
    <font>
      <b/>
      <u/>
      <sz val="7"/>
      <color theme="1"/>
      <name val="Arial Narrow"/>
      <family val="2"/>
    </font>
    <font>
      <b/>
      <u/>
      <sz val="8"/>
      <color theme="1"/>
      <name val="Arial Narrow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</cellStyleXfs>
  <cellXfs count="67">
    <xf numFmtId="0" fontId="0" fillId="0" borderId="0" xfId="0"/>
    <xf numFmtId="0" fontId="2" fillId="0" borderId="0" xfId="0" applyFont="1" applyFill="1" applyAlignment="1"/>
    <xf numFmtId="0" fontId="3" fillId="0" borderId="0" xfId="0" applyFont="1" applyFill="1"/>
    <xf numFmtId="0" fontId="4" fillId="0" borderId="0" xfId="0" applyFont="1" applyFill="1" applyAlignment="1"/>
    <xf numFmtId="0" fontId="5" fillId="0" borderId="0" xfId="0" applyFont="1" applyFill="1" applyAlignment="1"/>
    <xf numFmtId="43" fontId="5" fillId="0" borderId="0" xfId="1" applyFont="1" applyFill="1" applyAlignment="1">
      <alignment horizontal="center"/>
    </xf>
    <xf numFmtId="0" fontId="7" fillId="0" borderId="0" xfId="0" applyFont="1" applyFill="1" applyAlignment="1">
      <alignment horizontal="center"/>
    </xf>
    <xf numFmtId="43" fontId="5" fillId="0" borderId="6" xfId="2" applyFont="1" applyFill="1" applyBorder="1"/>
    <xf numFmtId="43" fontId="5" fillId="0" borderId="12" xfId="2" applyFont="1" applyFill="1" applyBorder="1"/>
    <xf numFmtId="43" fontId="5" fillId="0" borderId="0" xfId="2" applyFont="1" applyFill="1" applyBorder="1"/>
    <xf numFmtId="43" fontId="5" fillId="0" borderId="6" xfId="0" applyNumberFormat="1" applyFont="1" applyFill="1" applyBorder="1"/>
    <xf numFmtId="0" fontId="5" fillId="0" borderId="0" xfId="0" applyFont="1" applyFill="1" applyAlignment="1">
      <alignment horizontal="center"/>
    </xf>
    <xf numFmtId="0" fontId="6" fillId="0" borderId="0" xfId="0" applyFont="1" applyFill="1"/>
    <xf numFmtId="43" fontId="3" fillId="0" borderId="0" xfId="1" applyFont="1" applyFill="1"/>
    <xf numFmtId="43" fontId="4" fillId="0" borderId="0" xfId="1" applyFont="1" applyFill="1" applyAlignment="1">
      <alignment wrapText="1"/>
    </xf>
    <xf numFmtId="43" fontId="3" fillId="0" borderId="0" xfId="1" applyFont="1" applyFill="1" applyAlignment="1">
      <alignment horizontal="right"/>
    </xf>
    <xf numFmtId="0" fontId="10" fillId="0" borderId="0" xfId="0" applyFont="1" applyFill="1" applyAlignment="1">
      <alignment horizontal="center"/>
    </xf>
    <xf numFmtId="43" fontId="9" fillId="0" borderId="0" xfId="1" applyFont="1" applyFill="1" applyAlignment="1">
      <alignment horizontal="right"/>
    </xf>
    <xf numFmtId="0" fontId="4" fillId="0" borderId="0" xfId="0" applyFont="1" applyFill="1"/>
    <xf numFmtId="0" fontId="8" fillId="0" borderId="0" xfId="0" applyFont="1" applyFill="1" applyAlignment="1">
      <alignment horizontal="center"/>
    </xf>
    <xf numFmtId="43" fontId="4" fillId="0" borderId="1" xfId="1" applyFont="1" applyFill="1" applyBorder="1"/>
    <xf numFmtId="0" fontId="6" fillId="0" borderId="0" xfId="0" applyFont="1" applyFill="1" applyAlignment="1">
      <alignment horizontal="center"/>
    </xf>
    <xf numFmtId="43" fontId="4" fillId="0" borderId="0" xfId="1" applyFont="1" applyFill="1"/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left" vertical="top"/>
    </xf>
    <xf numFmtId="0" fontId="6" fillId="0" borderId="0" xfId="0" applyFont="1" applyFill="1" applyAlignment="1">
      <alignment horizontal="right"/>
    </xf>
    <xf numFmtId="43" fontId="3" fillId="0" borderId="0" xfId="1" applyFont="1" applyFill="1" applyAlignment="1"/>
    <xf numFmtId="0" fontId="3" fillId="0" borderId="2" xfId="0" applyFont="1" applyFill="1" applyBorder="1"/>
    <xf numFmtId="0" fontId="2" fillId="0" borderId="4" xfId="0" applyFont="1" applyFill="1" applyBorder="1"/>
    <xf numFmtId="0" fontId="6" fillId="0" borderId="3" xfId="0" applyFont="1" applyFill="1" applyBorder="1"/>
    <xf numFmtId="43" fontId="3" fillId="0" borderId="2" xfId="1" applyFont="1" applyFill="1" applyBorder="1" applyAlignment="1">
      <alignment horizontal="right"/>
    </xf>
    <xf numFmtId="43" fontId="3" fillId="0" borderId="11" xfId="1" applyFont="1" applyFill="1" applyBorder="1" applyAlignment="1">
      <alignment horizontal="right"/>
    </xf>
    <xf numFmtId="43" fontId="3" fillId="0" borderId="4" xfId="1" applyFont="1" applyFill="1" applyBorder="1" applyAlignment="1">
      <alignment horizontal="right"/>
    </xf>
    <xf numFmtId="0" fontId="3" fillId="0" borderId="5" xfId="0" applyFont="1" applyFill="1" applyBorder="1"/>
    <xf numFmtId="0" fontId="3" fillId="0" borderId="0" xfId="0" applyFont="1" applyFill="1" applyBorder="1"/>
    <xf numFmtId="0" fontId="6" fillId="0" borderId="6" xfId="0" applyFont="1" applyFill="1" applyBorder="1"/>
    <xf numFmtId="43" fontId="4" fillId="0" borderId="7" xfId="1" applyFont="1" applyFill="1" applyBorder="1" applyAlignment="1">
      <alignment horizontal="right"/>
    </xf>
    <xf numFmtId="43" fontId="4" fillId="0" borderId="13" xfId="1" applyFont="1" applyFill="1" applyBorder="1" applyAlignment="1">
      <alignment horizontal="right"/>
    </xf>
    <xf numFmtId="43" fontId="4" fillId="0" borderId="1" xfId="1" applyFont="1" applyFill="1" applyBorder="1" applyAlignment="1">
      <alignment horizontal="right"/>
    </xf>
    <xf numFmtId="0" fontId="2" fillId="0" borderId="0" xfId="0" applyFont="1" applyFill="1" applyBorder="1"/>
    <xf numFmtId="0" fontId="2" fillId="0" borderId="3" xfId="0" applyFont="1" applyFill="1" applyBorder="1"/>
    <xf numFmtId="0" fontId="2" fillId="0" borderId="12" xfId="0" applyFont="1" applyFill="1" applyBorder="1"/>
    <xf numFmtId="43" fontId="2" fillId="0" borderId="12" xfId="2" applyFont="1" applyFill="1" applyBorder="1"/>
    <xf numFmtId="0" fontId="2" fillId="0" borderId="6" xfId="0" applyFont="1" applyFill="1" applyBorder="1"/>
    <xf numFmtId="0" fontId="5" fillId="0" borderId="6" xfId="0" applyFont="1" applyFill="1" applyBorder="1"/>
    <xf numFmtId="43" fontId="5" fillId="0" borderId="9" xfId="2" applyFont="1" applyFill="1" applyBorder="1"/>
    <xf numFmtId="43" fontId="5" fillId="0" borderId="14" xfId="2" applyFont="1" applyFill="1" applyBorder="1"/>
    <xf numFmtId="43" fontId="5" fillId="0" borderId="10" xfId="2" applyFont="1" applyFill="1" applyBorder="1"/>
    <xf numFmtId="43" fontId="5" fillId="0" borderId="15" xfId="2" applyFont="1" applyFill="1" applyBorder="1"/>
    <xf numFmtId="0" fontId="5" fillId="0" borderId="12" xfId="0" applyFont="1" applyFill="1" applyBorder="1"/>
    <xf numFmtId="0" fontId="5" fillId="0" borderId="0" xfId="0" applyFont="1" applyFill="1" applyBorder="1"/>
    <xf numFmtId="0" fontId="3" fillId="0" borderId="7" xfId="0" applyFont="1" applyFill="1" applyBorder="1"/>
    <xf numFmtId="0" fontId="2" fillId="0" borderId="1" xfId="0" applyFont="1" applyFill="1" applyBorder="1"/>
    <xf numFmtId="0" fontId="6" fillId="0" borderId="8" xfId="0" applyFont="1" applyFill="1" applyBorder="1"/>
    <xf numFmtId="43" fontId="5" fillId="0" borderId="14" xfId="0" applyNumberFormat="1" applyFont="1" applyFill="1" applyBorder="1"/>
    <xf numFmtId="43" fontId="5" fillId="0" borderId="9" xfId="0" applyNumberFormat="1" applyFont="1" applyFill="1" applyBorder="1"/>
    <xf numFmtId="0" fontId="4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43" fontId="4" fillId="0" borderId="11" xfId="1" applyFont="1" applyFill="1" applyBorder="1" applyAlignment="1">
      <alignment horizontal="right" wrapText="1"/>
    </xf>
    <xf numFmtId="43" fontId="4" fillId="0" borderId="13" xfId="1" applyFont="1" applyFill="1" applyBorder="1" applyAlignment="1">
      <alignment horizontal="right" wrapText="1"/>
    </xf>
    <xf numFmtId="43" fontId="4" fillId="0" borderId="3" xfId="1" applyFont="1" applyFill="1" applyBorder="1" applyAlignment="1">
      <alignment horizontal="right" wrapText="1"/>
    </xf>
    <xf numFmtId="43" fontId="4" fillId="0" borderId="8" xfId="1" applyFont="1" applyFill="1" applyBorder="1" applyAlignment="1">
      <alignment horizontal="right" wrapText="1"/>
    </xf>
    <xf numFmtId="43" fontId="9" fillId="0" borderId="0" xfId="1" applyFont="1" applyFill="1" applyAlignment="1">
      <alignment horizontal="right" wrapText="1"/>
    </xf>
    <xf numFmtId="0" fontId="11" fillId="0" borderId="0" xfId="0" applyFont="1" applyFill="1" applyAlignment="1">
      <alignment horizontal="center"/>
    </xf>
    <xf numFmtId="43" fontId="3" fillId="0" borderId="0" xfId="1" applyFont="1" applyFill="1" applyAlignment="1">
      <alignment horizontal="center"/>
    </xf>
    <xf numFmtId="0" fontId="3" fillId="0" borderId="0" xfId="0" applyFont="1" applyFill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A163"/>
  <sheetViews>
    <sheetView tabSelected="1" topLeftCell="A144" workbookViewId="0">
      <selection activeCell="C167" sqref="C167"/>
    </sheetView>
  </sheetViews>
  <sheetFormatPr defaultRowHeight="12.75" x14ac:dyDescent="0.25"/>
  <cols>
    <col min="1" max="1" width="4.33203125" style="2" customWidth="1"/>
    <col min="2" max="2" width="5.83203125" style="2" customWidth="1"/>
    <col min="3" max="3" width="71.6640625" style="2" customWidth="1"/>
    <col min="4" max="4" width="7.83203125" style="12" bestFit="1" customWidth="1"/>
    <col min="5" max="5" width="14.1640625" style="13" bestFit="1" customWidth="1"/>
    <col min="6" max="7" width="13" style="13" bestFit="1" customWidth="1"/>
    <col min="8" max="8" width="14.1640625" style="13" customWidth="1"/>
    <col min="9" max="9" width="13.5" style="13" customWidth="1"/>
    <col min="10" max="16384" width="9.33203125" style="2"/>
  </cols>
  <sheetData>
    <row r="1" spans="1:27" ht="12" customHeight="1" x14ac:dyDescent="0.25"/>
    <row r="2" spans="1:27" ht="12" customHeight="1" x14ac:dyDescent="0.25">
      <c r="A2" s="57" t="s">
        <v>41</v>
      </c>
      <c r="B2" s="57"/>
      <c r="C2" s="57"/>
      <c r="D2" s="57"/>
      <c r="E2" s="57"/>
      <c r="F2" s="57"/>
      <c r="G2" s="57"/>
      <c r="H2" s="57"/>
      <c r="I2" s="57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ht="12" customHeight="1" x14ac:dyDescent="0.25">
      <c r="A3" s="56" t="s">
        <v>44</v>
      </c>
      <c r="B3" s="56"/>
      <c r="C3" s="56"/>
      <c r="D3" s="56"/>
      <c r="E3" s="56"/>
      <c r="F3" s="56"/>
      <c r="G3" s="56"/>
      <c r="H3" s="56"/>
      <c r="I3" s="56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 t="s">
        <v>42</v>
      </c>
      <c r="V3" s="3"/>
      <c r="W3" s="3"/>
    </row>
    <row r="4" spans="1:27" ht="12" customHeight="1" x14ac:dyDescent="0.25">
      <c r="A4" s="58" t="s">
        <v>45</v>
      </c>
      <c r="B4" s="58"/>
      <c r="C4" s="58"/>
      <c r="D4" s="58"/>
      <c r="E4" s="58"/>
      <c r="F4" s="58"/>
      <c r="G4" s="58"/>
      <c r="H4" s="58"/>
      <c r="I4" s="58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</row>
    <row r="5" spans="1:27" ht="12" customHeight="1" x14ac:dyDescent="0.25">
      <c r="A5" s="11"/>
      <c r="B5" s="11"/>
      <c r="C5" s="11"/>
      <c r="D5" s="6"/>
      <c r="E5" s="11"/>
      <c r="F5" s="11"/>
      <c r="G5" s="5"/>
      <c r="H5" s="5"/>
      <c r="I5" s="5"/>
      <c r="J5" s="5"/>
      <c r="K5" s="5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</row>
    <row r="6" spans="1:27" ht="12.75" customHeight="1" x14ac:dyDescent="0.25">
      <c r="A6" s="56" t="s">
        <v>46</v>
      </c>
      <c r="B6" s="56"/>
      <c r="C6" s="56"/>
      <c r="D6" s="56"/>
      <c r="E6" s="56"/>
      <c r="F6" s="56"/>
      <c r="G6" s="56"/>
      <c r="H6" s="56"/>
      <c r="I6" s="56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 t="s">
        <v>43</v>
      </c>
      <c r="V6" s="3"/>
      <c r="W6" s="3"/>
    </row>
    <row r="7" spans="1:27" ht="12" customHeight="1" x14ac:dyDescent="0.25">
      <c r="A7" s="56" t="s">
        <v>47</v>
      </c>
      <c r="B7" s="56"/>
      <c r="C7" s="56"/>
      <c r="D7" s="56"/>
      <c r="E7" s="56"/>
      <c r="F7" s="56"/>
      <c r="G7" s="56"/>
      <c r="H7" s="56"/>
      <c r="I7" s="56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</row>
    <row r="8" spans="1:27" x14ac:dyDescent="0.25">
      <c r="A8" s="56" t="s">
        <v>95</v>
      </c>
      <c r="B8" s="56"/>
      <c r="C8" s="56"/>
      <c r="D8" s="56"/>
      <c r="E8" s="56"/>
      <c r="F8" s="56"/>
      <c r="G8" s="56"/>
      <c r="H8" s="56"/>
      <c r="I8" s="56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</row>
    <row r="9" spans="1:27" x14ac:dyDescent="0.25">
      <c r="H9" s="14"/>
      <c r="I9" s="14"/>
    </row>
    <row r="10" spans="1:27" x14ac:dyDescent="0.25">
      <c r="H10" s="14"/>
      <c r="I10" s="14"/>
    </row>
    <row r="11" spans="1:27" x14ac:dyDescent="0.25">
      <c r="E11" s="15"/>
      <c r="F11" s="15"/>
      <c r="G11" s="15"/>
      <c r="H11" s="63" t="s">
        <v>70</v>
      </c>
      <c r="I11" s="63" t="s">
        <v>69</v>
      </c>
    </row>
    <row r="12" spans="1:27" ht="15" x14ac:dyDescent="0.4">
      <c r="A12" s="64" t="s">
        <v>40</v>
      </c>
      <c r="B12" s="64"/>
      <c r="C12" s="64"/>
      <c r="D12" s="16" t="s">
        <v>0</v>
      </c>
      <c r="E12" s="17" t="s">
        <v>66</v>
      </c>
      <c r="F12" s="17" t="s">
        <v>67</v>
      </c>
      <c r="G12" s="17" t="s">
        <v>68</v>
      </c>
      <c r="H12" s="63"/>
      <c r="I12" s="63"/>
    </row>
    <row r="14" spans="1:27" s="18" customFormat="1" x14ac:dyDescent="0.25">
      <c r="A14" s="18" t="s">
        <v>49</v>
      </c>
      <c r="D14" s="19">
        <v>200</v>
      </c>
      <c r="E14" s="20">
        <f>+E16</f>
        <v>41687370</v>
      </c>
      <c r="F14" s="20">
        <f t="shared" ref="F14:I14" si="0">+F16</f>
        <v>7752278</v>
      </c>
      <c r="G14" s="20">
        <f t="shared" si="0"/>
        <v>5294537.3600000003</v>
      </c>
      <c r="H14" s="20">
        <f t="shared" si="0"/>
        <v>33935092</v>
      </c>
      <c r="I14" s="20">
        <f t="shared" si="0"/>
        <v>2457740.64</v>
      </c>
    </row>
    <row r="15" spans="1:27" x14ac:dyDescent="0.25">
      <c r="D15" s="21"/>
    </row>
    <row r="16" spans="1:27" s="18" customFormat="1" x14ac:dyDescent="0.25">
      <c r="A16" s="18" t="s">
        <v>50</v>
      </c>
      <c r="D16" s="19" t="s">
        <v>1</v>
      </c>
      <c r="E16" s="20">
        <f>+E17+E18</f>
        <v>41687370</v>
      </c>
      <c r="F16" s="20">
        <f t="shared" ref="F16:I16" si="1">+F17+F18</f>
        <v>7752278</v>
      </c>
      <c r="G16" s="20">
        <f t="shared" si="1"/>
        <v>5294537.3600000003</v>
      </c>
      <c r="H16" s="20">
        <f t="shared" si="1"/>
        <v>33935092</v>
      </c>
      <c r="I16" s="20">
        <f t="shared" si="1"/>
        <v>2457740.64</v>
      </c>
    </row>
    <row r="17" spans="1:9" x14ac:dyDescent="0.25">
      <c r="A17" s="2" t="s">
        <v>2</v>
      </c>
      <c r="D17" s="21" t="s">
        <v>1</v>
      </c>
      <c r="E17" s="13">
        <f>+E21</f>
        <v>28887370</v>
      </c>
      <c r="F17" s="13">
        <f t="shared" ref="F17:I18" si="2">+F21</f>
        <v>7752278</v>
      </c>
      <c r="G17" s="13">
        <f>+G21</f>
        <v>5294537.3600000003</v>
      </c>
      <c r="H17" s="13">
        <f t="shared" si="2"/>
        <v>21135092</v>
      </c>
      <c r="I17" s="13">
        <f t="shared" si="2"/>
        <v>2457740.64</v>
      </c>
    </row>
    <row r="18" spans="1:9" x14ac:dyDescent="0.25">
      <c r="A18" s="2" t="s">
        <v>3</v>
      </c>
      <c r="D18" s="21" t="s">
        <v>1</v>
      </c>
      <c r="E18" s="13">
        <f>+E22</f>
        <v>12800000</v>
      </c>
      <c r="F18" s="13">
        <f t="shared" si="2"/>
        <v>0</v>
      </c>
      <c r="G18" s="13">
        <f t="shared" si="2"/>
        <v>0</v>
      </c>
      <c r="H18" s="13">
        <f t="shared" si="2"/>
        <v>12800000</v>
      </c>
      <c r="I18" s="13">
        <f t="shared" si="2"/>
        <v>0</v>
      </c>
    </row>
    <row r="19" spans="1:9" x14ac:dyDescent="0.25">
      <c r="D19" s="21"/>
    </row>
    <row r="20" spans="1:9" s="18" customFormat="1" x14ac:dyDescent="0.25">
      <c r="A20" s="18" t="s">
        <v>4</v>
      </c>
      <c r="D20" s="19" t="s">
        <v>1</v>
      </c>
      <c r="E20" s="20">
        <f>+E21+E22</f>
        <v>41687370</v>
      </c>
      <c r="F20" s="20">
        <f t="shared" ref="F20:I20" si="3">+F21+F22</f>
        <v>7752278</v>
      </c>
      <c r="G20" s="20">
        <f t="shared" si="3"/>
        <v>5294537.3600000003</v>
      </c>
      <c r="H20" s="20">
        <f t="shared" si="3"/>
        <v>33935092</v>
      </c>
      <c r="I20" s="20">
        <f t="shared" si="3"/>
        <v>2457740.64</v>
      </c>
    </row>
    <row r="21" spans="1:9" x14ac:dyDescent="0.25">
      <c r="A21" s="2" t="s">
        <v>5</v>
      </c>
      <c r="D21" s="21" t="s">
        <v>1</v>
      </c>
      <c r="E21" s="13">
        <f>+E25</f>
        <v>28887370</v>
      </c>
      <c r="F21" s="13">
        <f t="shared" ref="F21:I21" si="4">+F25</f>
        <v>7752278</v>
      </c>
      <c r="G21" s="13">
        <f t="shared" si="4"/>
        <v>5294537.3600000003</v>
      </c>
      <c r="H21" s="13">
        <f t="shared" si="4"/>
        <v>21135092</v>
      </c>
      <c r="I21" s="13">
        <f t="shared" si="4"/>
        <v>2457740.64</v>
      </c>
    </row>
    <row r="22" spans="1:9" x14ac:dyDescent="0.25">
      <c r="A22" s="2" t="s">
        <v>6</v>
      </c>
      <c r="D22" s="21" t="s">
        <v>1</v>
      </c>
      <c r="E22" s="13">
        <f>+E95</f>
        <v>12800000</v>
      </c>
      <c r="F22" s="13">
        <f t="shared" ref="F22:I22" si="5">+F95</f>
        <v>0</v>
      </c>
      <c r="G22" s="13">
        <f t="shared" si="5"/>
        <v>0</v>
      </c>
      <c r="H22" s="13">
        <f t="shared" si="5"/>
        <v>12800000</v>
      </c>
      <c r="I22" s="13">
        <f t="shared" si="5"/>
        <v>0</v>
      </c>
    </row>
    <row r="23" spans="1:9" x14ac:dyDescent="0.25">
      <c r="D23" s="21"/>
    </row>
    <row r="24" spans="1:9" x14ac:dyDescent="0.25">
      <c r="B24" s="18" t="s">
        <v>64</v>
      </c>
      <c r="D24" s="21"/>
    </row>
    <row r="25" spans="1:9" x14ac:dyDescent="0.25">
      <c r="B25" s="2" t="s">
        <v>65</v>
      </c>
      <c r="D25" s="21"/>
      <c r="E25" s="20">
        <f>+E27+E37+E40+E43+E47+E51+E58+E66+E71+E77+E80+E83+E86+E89+E92</f>
        <v>28887370</v>
      </c>
      <c r="F25" s="20">
        <f t="shared" ref="F25:I25" si="6">+F27+F37+F40+F43+F47+F51+F58+F66+F71+F77+F80+F83+F86+F89+F92</f>
        <v>7752278</v>
      </c>
      <c r="G25" s="20">
        <f t="shared" si="6"/>
        <v>5294537.3600000003</v>
      </c>
      <c r="H25" s="20">
        <f t="shared" si="6"/>
        <v>21135092</v>
      </c>
      <c r="I25" s="20">
        <f t="shared" si="6"/>
        <v>2457740.64</v>
      </c>
    </row>
    <row r="26" spans="1:9" x14ac:dyDescent="0.25">
      <c r="D26" s="21"/>
    </row>
    <row r="27" spans="1:9" s="18" customFormat="1" x14ac:dyDescent="0.25">
      <c r="A27" s="18" t="s">
        <v>7</v>
      </c>
      <c r="D27" s="19">
        <v>200</v>
      </c>
      <c r="E27" s="20">
        <f>SUM(E29:E34)</f>
        <v>9350000</v>
      </c>
      <c r="F27" s="20">
        <f t="shared" ref="F27:I27" si="7">SUM(F29:F34)</f>
        <v>0</v>
      </c>
      <c r="G27" s="20">
        <f t="shared" si="7"/>
        <v>0</v>
      </c>
      <c r="H27" s="20">
        <f t="shared" si="7"/>
        <v>9350000</v>
      </c>
      <c r="I27" s="20">
        <f t="shared" si="7"/>
        <v>0</v>
      </c>
    </row>
    <row r="28" spans="1:9" x14ac:dyDescent="0.25">
      <c r="C28" s="2" t="s">
        <v>51</v>
      </c>
      <c r="D28" s="21">
        <v>50214030</v>
      </c>
    </row>
    <row r="29" spans="1:9" x14ac:dyDescent="0.25">
      <c r="A29" s="2" t="s">
        <v>8</v>
      </c>
      <c r="D29" s="2"/>
      <c r="E29" s="13">
        <v>5000000</v>
      </c>
      <c r="F29" s="13">
        <v>0</v>
      </c>
      <c r="G29" s="13">
        <v>0</v>
      </c>
      <c r="H29" s="13">
        <f t="shared" ref="H29:I34" si="8">E29-F29</f>
        <v>5000000</v>
      </c>
      <c r="I29" s="13">
        <f t="shared" si="8"/>
        <v>0</v>
      </c>
    </row>
    <row r="30" spans="1:9" x14ac:dyDescent="0.25">
      <c r="A30" s="2" t="s">
        <v>9</v>
      </c>
      <c r="D30" s="21"/>
      <c r="E30" s="13">
        <v>150000</v>
      </c>
      <c r="F30" s="13">
        <v>0</v>
      </c>
      <c r="G30" s="13">
        <v>0</v>
      </c>
      <c r="H30" s="13">
        <f t="shared" si="8"/>
        <v>150000</v>
      </c>
      <c r="I30" s="13">
        <f t="shared" si="8"/>
        <v>0</v>
      </c>
    </row>
    <row r="31" spans="1:9" x14ac:dyDescent="0.25">
      <c r="A31" s="2" t="s">
        <v>10</v>
      </c>
      <c r="D31" s="21"/>
      <c r="E31" s="13">
        <v>1500000</v>
      </c>
      <c r="F31" s="13">
        <v>0</v>
      </c>
      <c r="G31" s="13">
        <v>0</v>
      </c>
      <c r="H31" s="13">
        <f t="shared" si="8"/>
        <v>1500000</v>
      </c>
      <c r="I31" s="13">
        <f t="shared" si="8"/>
        <v>0</v>
      </c>
    </row>
    <row r="32" spans="1:9" x14ac:dyDescent="0.25">
      <c r="A32" s="2" t="s">
        <v>11</v>
      </c>
      <c r="D32" s="21"/>
      <c r="E32" s="13">
        <v>2000000</v>
      </c>
      <c r="F32" s="13">
        <v>0</v>
      </c>
      <c r="G32" s="13">
        <v>0</v>
      </c>
      <c r="H32" s="13">
        <f t="shared" si="8"/>
        <v>2000000</v>
      </c>
      <c r="I32" s="13">
        <f t="shared" si="8"/>
        <v>0</v>
      </c>
    </row>
    <row r="33" spans="1:9" x14ac:dyDescent="0.25">
      <c r="A33" s="2" t="s">
        <v>12</v>
      </c>
      <c r="D33" s="21"/>
      <c r="E33" s="13">
        <v>400000</v>
      </c>
      <c r="F33" s="13">
        <v>0</v>
      </c>
      <c r="G33" s="13">
        <v>0</v>
      </c>
      <c r="H33" s="13">
        <f t="shared" si="8"/>
        <v>400000</v>
      </c>
      <c r="I33" s="13">
        <f t="shared" si="8"/>
        <v>0</v>
      </c>
    </row>
    <row r="34" spans="1:9" x14ac:dyDescent="0.25">
      <c r="A34" s="2" t="s">
        <v>13</v>
      </c>
      <c r="D34" s="21"/>
      <c r="E34" s="13">
        <v>300000</v>
      </c>
      <c r="F34" s="13">
        <v>0</v>
      </c>
      <c r="G34" s="13">
        <v>0</v>
      </c>
      <c r="H34" s="13">
        <f t="shared" si="8"/>
        <v>300000</v>
      </c>
      <c r="I34" s="13">
        <f t="shared" si="8"/>
        <v>0</v>
      </c>
    </row>
    <row r="35" spans="1:9" x14ac:dyDescent="0.25">
      <c r="D35" s="21"/>
    </row>
    <row r="36" spans="1:9" x14ac:dyDescent="0.25">
      <c r="C36" s="18" t="s">
        <v>52</v>
      </c>
      <c r="D36" s="21"/>
    </row>
    <row r="37" spans="1:9" s="18" customFormat="1" x14ac:dyDescent="0.25">
      <c r="A37" s="18" t="s">
        <v>53</v>
      </c>
      <c r="D37" s="19" t="s">
        <v>1</v>
      </c>
      <c r="E37" s="20">
        <f>+E38</f>
        <v>2510470</v>
      </c>
      <c r="F37" s="20">
        <f t="shared" ref="F37:I37" si="9">+F38</f>
        <v>377850</v>
      </c>
      <c r="G37" s="20">
        <f t="shared" si="9"/>
        <v>0</v>
      </c>
      <c r="H37" s="20">
        <f t="shared" si="9"/>
        <v>2132620</v>
      </c>
      <c r="I37" s="20">
        <f t="shared" si="9"/>
        <v>377850</v>
      </c>
    </row>
    <row r="38" spans="1:9" x14ac:dyDescent="0.25">
      <c r="A38" s="2" t="s">
        <v>22</v>
      </c>
      <c r="D38" s="21">
        <v>50299020</v>
      </c>
      <c r="E38" s="13">
        <f>2010470+500000</f>
        <v>2510470</v>
      </c>
      <c r="F38" s="13">
        <v>377850</v>
      </c>
      <c r="G38" s="13">
        <v>0</v>
      </c>
      <c r="H38" s="13">
        <f>E38-F38</f>
        <v>2132620</v>
      </c>
      <c r="I38" s="13">
        <f>F38-G38</f>
        <v>377850</v>
      </c>
    </row>
    <row r="39" spans="1:9" x14ac:dyDescent="0.25">
      <c r="C39" s="18"/>
      <c r="D39" s="21"/>
    </row>
    <row r="40" spans="1:9" s="18" customFormat="1" x14ac:dyDescent="0.25">
      <c r="A40" s="18" t="s">
        <v>54</v>
      </c>
      <c r="D40" s="19" t="s">
        <v>1</v>
      </c>
      <c r="E40" s="20">
        <f>+E41</f>
        <v>2200000</v>
      </c>
      <c r="F40" s="20">
        <f t="shared" ref="F40:I40" si="10">+F41</f>
        <v>1072428</v>
      </c>
      <c r="G40" s="20">
        <f t="shared" si="10"/>
        <v>226756</v>
      </c>
      <c r="H40" s="20">
        <f t="shared" si="10"/>
        <v>1127572</v>
      </c>
      <c r="I40" s="20">
        <f t="shared" si="10"/>
        <v>845672</v>
      </c>
    </row>
    <row r="41" spans="1:9" x14ac:dyDescent="0.25">
      <c r="A41" s="2" t="s">
        <v>20</v>
      </c>
      <c r="D41" s="21">
        <v>50211990</v>
      </c>
      <c r="E41" s="13">
        <f>1700000+500000</f>
        <v>2200000</v>
      </c>
      <c r="F41" s="13">
        <v>1072428</v>
      </c>
      <c r="G41" s="13">
        <v>226756</v>
      </c>
      <c r="H41" s="13">
        <f>E41-F41</f>
        <v>1127572</v>
      </c>
      <c r="I41" s="13">
        <f>F41-G41</f>
        <v>845672</v>
      </c>
    </row>
    <row r="42" spans="1:9" x14ac:dyDescent="0.25">
      <c r="C42" s="18"/>
      <c r="D42" s="21"/>
    </row>
    <row r="43" spans="1:9" s="18" customFormat="1" x14ac:dyDescent="0.25">
      <c r="A43" s="18" t="s">
        <v>55</v>
      </c>
      <c r="D43" s="19" t="s">
        <v>1</v>
      </c>
      <c r="E43" s="20">
        <f>+E44+E45</f>
        <v>1220000</v>
      </c>
      <c r="F43" s="20">
        <f t="shared" ref="F43:I43" si="11">+F44+F45</f>
        <v>0</v>
      </c>
      <c r="G43" s="20">
        <f t="shared" si="11"/>
        <v>0</v>
      </c>
      <c r="H43" s="20">
        <f t="shared" si="11"/>
        <v>1220000</v>
      </c>
      <c r="I43" s="20">
        <f t="shared" si="11"/>
        <v>0</v>
      </c>
    </row>
    <row r="44" spans="1:9" x14ac:dyDescent="0.25">
      <c r="A44" s="2" t="s">
        <v>19</v>
      </c>
      <c r="D44" s="21">
        <v>50202010</v>
      </c>
      <c r="E44" s="13">
        <v>500000</v>
      </c>
      <c r="F44" s="13">
        <v>0</v>
      </c>
      <c r="G44" s="13">
        <v>0</v>
      </c>
      <c r="H44" s="13">
        <f>E44-F44</f>
        <v>500000</v>
      </c>
      <c r="I44" s="13">
        <f>F44-G44</f>
        <v>0</v>
      </c>
    </row>
    <row r="45" spans="1:9" x14ac:dyDescent="0.25">
      <c r="A45" s="2" t="s">
        <v>20</v>
      </c>
      <c r="D45" s="21">
        <v>50211990</v>
      </c>
      <c r="E45" s="13">
        <v>720000</v>
      </c>
      <c r="F45" s="13">
        <v>0</v>
      </c>
      <c r="G45" s="13">
        <v>0</v>
      </c>
      <c r="H45" s="13">
        <f>E45-F45</f>
        <v>720000</v>
      </c>
      <c r="I45" s="13">
        <f>F45-G45</f>
        <v>0</v>
      </c>
    </row>
    <row r="46" spans="1:9" x14ac:dyDescent="0.25">
      <c r="C46" s="18"/>
      <c r="D46" s="21"/>
    </row>
    <row r="47" spans="1:9" s="18" customFormat="1" x14ac:dyDescent="0.25">
      <c r="A47" s="18" t="s">
        <v>56</v>
      </c>
      <c r="D47" s="19" t="s">
        <v>1</v>
      </c>
      <c r="E47" s="20">
        <f>+E48</f>
        <v>990000</v>
      </c>
      <c r="F47" s="20">
        <f t="shared" ref="F47:I47" si="12">+F48</f>
        <v>990000</v>
      </c>
      <c r="G47" s="20">
        <f t="shared" si="12"/>
        <v>0</v>
      </c>
      <c r="H47" s="20">
        <f t="shared" si="12"/>
        <v>0</v>
      </c>
      <c r="I47" s="20">
        <f t="shared" si="12"/>
        <v>990000</v>
      </c>
    </row>
    <row r="48" spans="1:9" s="18" customFormat="1" x14ac:dyDescent="0.25">
      <c r="A48" s="18" t="s">
        <v>21</v>
      </c>
      <c r="D48" s="21">
        <v>50211990</v>
      </c>
      <c r="E48" s="13">
        <v>990000</v>
      </c>
      <c r="F48" s="13">
        <v>990000</v>
      </c>
      <c r="G48" s="13">
        <v>0</v>
      </c>
      <c r="H48" s="13">
        <f t="shared" ref="H48:I48" si="13">E48-F48</f>
        <v>0</v>
      </c>
      <c r="I48" s="13">
        <f t="shared" si="13"/>
        <v>990000</v>
      </c>
    </row>
    <row r="49" spans="1:9" x14ac:dyDescent="0.25">
      <c r="C49" s="18"/>
      <c r="D49" s="21"/>
    </row>
    <row r="50" spans="1:9" x14ac:dyDescent="0.25">
      <c r="A50" s="18" t="s">
        <v>58</v>
      </c>
      <c r="B50" s="18"/>
      <c r="D50" s="21"/>
    </row>
    <row r="51" spans="1:9" s="18" customFormat="1" x14ac:dyDescent="0.25">
      <c r="A51" s="18" t="s">
        <v>96</v>
      </c>
      <c r="D51" s="19" t="s">
        <v>1</v>
      </c>
      <c r="E51" s="20">
        <f>SUM(E53:E56)</f>
        <v>1840000</v>
      </c>
      <c r="F51" s="20">
        <f t="shared" ref="F51:I51" si="14">SUM(F53:F56)</f>
        <v>1840000</v>
      </c>
      <c r="G51" s="20">
        <f t="shared" si="14"/>
        <v>1640000</v>
      </c>
      <c r="H51" s="20">
        <f t="shared" si="14"/>
        <v>0</v>
      </c>
      <c r="I51" s="20">
        <f t="shared" si="14"/>
        <v>200000</v>
      </c>
    </row>
    <row r="52" spans="1:9" s="18" customFormat="1" ht="13.5" customHeight="1" x14ac:dyDescent="0.25">
      <c r="A52" s="18" t="s">
        <v>97</v>
      </c>
      <c r="D52" s="19"/>
      <c r="E52" s="22"/>
      <c r="F52" s="22"/>
      <c r="G52" s="22"/>
      <c r="H52" s="22"/>
      <c r="I52" s="22"/>
    </row>
    <row r="53" spans="1:9" x14ac:dyDescent="0.25">
      <c r="A53" s="2" t="s">
        <v>25</v>
      </c>
      <c r="D53" s="21">
        <v>50201020</v>
      </c>
      <c r="E53" s="13">
        <v>60000</v>
      </c>
      <c r="F53" s="13">
        <v>60000</v>
      </c>
      <c r="G53" s="13">
        <v>60000</v>
      </c>
      <c r="H53" s="13">
        <f t="shared" ref="H53:I56" si="15">E53-F53</f>
        <v>0</v>
      </c>
      <c r="I53" s="13">
        <f t="shared" si="15"/>
        <v>0</v>
      </c>
    </row>
    <row r="54" spans="1:9" x14ac:dyDescent="0.25">
      <c r="A54" s="2" t="s">
        <v>26</v>
      </c>
      <c r="D54" s="21">
        <v>50203990</v>
      </c>
      <c r="E54" s="13">
        <v>200000</v>
      </c>
      <c r="F54" s="13">
        <v>200000</v>
      </c>
      <c r="G54" s="13">
        <v>0</v>
      </c>
      <c r="H54" s="13">
        <f t="shared" si="15"/>
        <v>0</v>
      </c>
      <c r="I54" s="13">
        <f t="shared" si="15"/>
        <v>200000</v>
      </c>
    </row>
    <row r="55" spans="1:9" x14ac:dyDescent="0.25">
      <c r="A55" s="2" t="s">
        <v>27</v>
      </c>
      <c r="D55" s="21">
        <v>50203990</v>
      </c>
      <c r="E55" s="13">
        <v>80000</v>
      </c>
      <c r="F55" s="13">
        <v>80000</v>
      </c>
      <c r="G55" s="13">
        <v>80000</v>
      </c>
      <c r="H55" s="13">
        <f t="shared" si="15"/>
        <v>0</v>
      </c>
      <c r="I55" s="13">
        <f t="shared" si="15"/>
        <v>0</v>
      </c>
    </row>
    <row r="56" spans="1:9" x14ac:dyDescent="0.25">
      <c r="A56" s="2" t="s">
        <v>15</v>
      </c>
      <c r="D56" s="21">
        <v>50299030</v>
      </c>
      <c r="E56" s="13">
        <v>1500000</v>
      </c>
      <c r="F56" s="13">
        <v>1500000</v>
      </c>
      <c r="G56" s="13">
        <v>1500000</v>
      </c>
      <c r="H56" s="13">
        <f t="shared" si="15"/>
        <v>0</v>
      </c>
      <c r="I56" s="13">
        <f t="shared" si="15"/>
        <v>0</v>
      </c>
    </row>
    <row r="57" spans="1:9" ht="12" customHeight="1" x14ac:dyDescent="0.25">
      <c r="D57" s="21"/>
    </row>
    <row r="58" spans="1:9" s="18" customFormat="1" x14ac:dyDescent="0.25">
      <c r="A58" s="18" t="s">
        <v>28</v>
      </c>
      <c r="D58" s="19" t="s">
        <v>1</v>
      </c>
      <c r="E58" s="20">
        <f>SUM(E59:E64)</f>
        <v>2260000</v>
      </c>
      <c r="F58" s="20">
        <f t="shared" ref="F58:I58" si="16">SUM(F59:F64)</f>
        <v>2260000</v>
      </c>
      <c r="G58" s="20">
        <f t="shared" si="16"/>
        <v>2259994.3600000003</v>
      </c>
      <c r="H58" s="20">
        <f t="shared" si="16"/>
        <v>0</v>
      </c>
      <c r="I58" s="20">
        <f t="shared" si="16"/>
        <v>5.639999999992142</v>
      </c>
    </row>
    <row r="59" spans="1:9" x14ac:dyDescent="0.25">
      <c r="A59" s="2" t="s">
        <v>29</v>
      </c>
      <c r="D59" s="21">
        <v>50201010</v>
      </c>
      <c r="E59" s="13">
        <v>150000</v>
      </c>
      <c r="F59" s="13">
        <v>150000</v>
      </c>
      <c r="G59" s="13">
        <v>150000</v>
      </c>
      <c r="H59" s="13">
        <f t="shared" ref="H59:I64" si="17">E59-F59</f>
        <v>0</v>
      </c>
      <c r="I59" s="13">
        <f t="shared" si="17"/>
        <v>0</v>
      </c>
    </row>
    <row r="60" spans="1:9" x14ac:dyDescent="0.25">
      <c r="A60" s="2" t="s">
        <v>30</v>
      </c>
      <c r="D60" s="21">
        <v>50201010</v>
      </c>
      <c r="E60" s="13">
        <v>400000</v>
      </c>
      <c r="F60" s="13">
        <v>400000</v>
      </c>
      <c r="G60" s="13">
        <v>399996.76</v>
      </c>
      <c r="H60" s="13">
        <f t="shared" si="17"/>
        <v>0</v>
      </c>
      <c r="I60" s="13">
        <f t="shared" si="17"/>
        <v>3.2399999999906868</v>
      </c>
    </row>
    <row r="61" spans="1:9" x14ac:dyDescent="0.25">
      <c r="A61" s="2" t="s">
        <v>17</v>
      </c>
      <c r="D61" s="21">
        <v>50202010</v>
      </c>
      <c r="E61" s="13">
        <v>850000</v>
      </c>
      <c r="F61" s="13">
        <v>850000</v>
      </c>
      <c r="G61" s="13">
        <v>850000</v>
      </c>
      <c r="H61" s="13">
        <f t="shared" si="17"/>
        <v>0</v>
      </c>
      <c r="I61" s="13">
        <f t="shared" si="17"/>
        <v>0</v>
      </c>
    </row>
    <row r="62" spans="1:9" x14ac:dyDescent="0.25">
      <c r="A62" s="2" t="s">
        <v>31</v>
      </c>
      <c r="D62" s="21">
        <v>50203990</v>
      </c>
      <c r="E62" s="13">
        <v>120000</v>
      </c>
      <c r="F62" s="13">
        <v>120000</v>
      </c>
      <c r="G62" s="13">
        <v>120000</v>
      </c>
      <c r="H62" s="13">
        <f t="shared" si="17"/>
        <v>0</v>
      </c>
      <c r="I62" s="13">
        <f t="shared" si="17"/>
        <v>0</v>
      </c>
    </row>
    <row r="63" spans="1:9" x14ac:dyDescent="0.25">
      <c r="A63" s="2" t="s">
        <v>32</v>
      </c>
      <c r="D63" s="21">
        <v>50216030</v>
      </c>
      <c r="E63" s="13">
        <v>40000</v>
      </c>
      <c r="F63" s="13">
        <v>40000</v>
      </c>
      <c r="G63" s="13">
        <v>39997.599999999999</v>
      </c>
      <c r="H63" s="13">
        <f t="shared" si="17"/>
        <v>0</v>
      </c>
      <c r="I63" s="13">
        <f t="shared" si="17"/>
        <v>2.4000000000014552</v>
      </c>
    </row>
    <row r="64" spans="1:9" x14ac:dyDescent="0.25">
      <c r="A64" s="2" t="s">
        <v>15</v>
      </c>
      <c r="D64" s="21">
        <v>50299030</v>
      </c>
      <c r="E64" s="13">
        <v>700000</v>
      </c>
      <c r="F64" s="13">
        <v>700000</v>
      </c>
      <c r="G64" s="13">
        <v>700000</v>
      </c>
      <c r="H64" s="13">
        <f t="shared" si="17"/>
        <v>0</v>
      </c>
      <c r="I64" s="13">
        <f t="shared" si="17"/>
        <v>0</v>
      </c>
    </row>
    <row r="65" spans="1:9" x14ac:dyDescent="0.25">
      <c r="D65" s="21"/>
    </row>
    <row r="66" spans="1:9" s="18" customFormat="1" x14ac:dyDescent="0.25">
      <c r="A66" s="18" t="s">
        <v>34</v>
      </c>
      <c r="D66" s="19" t="s">
        <v>1</v>
      </c>
      <c r="E66" s="20">
        <f>SUM(E67:E69)</f>
        <v>600000</v>
      </c>
      <c r="F66" s="20">
        <f t="shared" ref="F66:I66" si="18">SUM(F67:F69)</f>
        <v>0</v>
      </c>
      <c r="G66" s="20">
        <f t="shared" si="18"/>
        <v>0</v>
      </c>
      <c r="H66" s="20">
        <f t="shared" si="18"/>
        <v>600000</v>
      </c>
      <c r="I66" s="20">
        <f t="shared" si="18"/>
        <v>0</v>
      </c>
    </row>
    <row r="67" spans="1:9" x14ac:dyDescent="0.25">
      <c r="A67" s="2" t="s">
        <v>29</v>
      </c>
      <c r="D67" s="21">
        <v>50201010</v>
      </c>
      <c r="E67" s="13">
        <v>100000</v>
      </c>
      <c r="F67" s="13">
        <v>0</v>
      </c>
      <c r="G67" s="13">
        <v>0</v>
      </c>
      <c r="H67" s="13">
        <f t="shared" ref="H67:I69" si="19">E67-F67</f>
        <v>100000</v>
      </c>
      <c r="I67" s="13">
        <f t="shared" si="19"/>
        <v>0</v>
      </c>
    </row>
    <row r="68" spans="1:9" x14ac:dyDescent="0.25">
      <c r="A68" s="2" t="s">
        <v>30</v>
      </c>
      <c r="D68" s="21">
        <v>50201010</v>
      </c>
      <c r="E68" s="13">
        <v>450000</v>
      </c>
      <c r="F68" s="13">
        <v>0</v>
      </c>
      <c r="G68" s="13">
        <v>0</v>
      </c>
      <c r="H68" s="13">
        <f t="shared" si="19"/>
        <v>450000</v>
      </c>
      <c r="I68" s="13">
        <f t="shared" si="19"/>
        <v>0</v>
      </c>
    </row>
    <row r="69" spans="1:9" x14ac:dyDescent="0.25">
      <c r="A69" s="2" t="s">
        <v>17</v>
      </c>
      <c r="D69" s="21">
        <v>50202010</v>
      </c>
      <c r="E69" s="13">
        <v>50000</v>
      </c>
      <c r="F69" s="13">
        <v>0</v>
      </c>
      <c r="G69" s="13">
        <v>0</v>
      </c>
      <c r="H69" s="13">
        <f t="shared" si="19"/>
        <v>50000</v>
      </c>
      <c r="I69" s="13">
        <f t="shared" si="19"/>
        <v>0</v>
      </c>
    </row>
    <row r="70" spans="1:9" x14ac:dyDescent="0.25">
      <c r="D70" s="21"/>
    </row>
    <row r="71" spans="1:9" s="18" customFormat="1" x14ac:dyDescent="0.25">
      <c r="A71" s="18" t="s">
        <v>48</v>
      </c>
      <c r="D71" s="19" t="s">
        <v>1</v>
      </c>
      <c r="E71" s="20">
        <f>SUM(E72:E75)</f>
        <v>1350000</v>
      </c>
      <c r="F71" s="20">
        <f t="shared" ref="F71:I71" si="20">SUM(F72:F75)</f>
        <v>0</v>
      </c>
      <c r="G71" s="20">
        <f t="shared" si="20"/>
        <v>0</v>
      </c>
      <c r="H71" s="20">
        <f t="shared" si="20"/>
        <v>1350000</v>
      </c>
      <c r="I71" s="20">
        <f t="shared" si="20"/>
        <v>0</v>
      </c>
    </row>
    <row r="72" spans="1:9" x14ac:dyDescent="0.25">
      <c r="A72" s="2" t="s">
        <v>17</v>
      </c>
      <c r="D72" s="21">
        <v>50202010</v>
      </c>
      <c r="E72" s="13">
        <f>352630+387370</f>
        <v>740000</v>
      </c>
      <c r="F72" s="13">
        <v>0</v>
      </c>
      <c r="G72" s="13">
        <v>0</v>
      </c>
      <c r="H72" s="13">
        <f t="shared" ref="H72:I75" si="21">E72-F72</f>
        <v>740000</v>
      </c>
      <c r="I72" s="13">
        <f t="shared" si="21"/>
        <v>0</v>
      </c>
    </row>
    <row r="73" spans="1:9" x14ac:dyDescent="0.25">
      <c r="A73" s="2" t="s">
        <v>23</v>
      </c>
      <c r="D73" s="21">
        <v>50203990</v>
      </c>
      <c r="E73" s="13">
        <v>401000</v>
      </c>
      <c r="F73" s="13">
        <v>0</v>
      </c>
      <c r="G73" s="13">
        <v>0</v>
      </c>
      <c r="H73" s="13">
        <f t="shared" si="21"/>
        <v>401000</v>
      </c>
      <c r="I73" s="13">
        <f t="shared" si="21"/>
        <v>0</v>
      </c>
    </row>
    <row r="74" spans="1:9" x14ac:dyDescent="0.25">
      <c r="A74" s="2" t="s">
        <v>24</v>
      </c>
      <c r="D74" s="21">
        <v>50205020</v>
      </c>
      <c r="E74" s="13">
        <v>9000</v>
      </c>
      <c r="F74" s="13">
        <v>0</v>
      </c>
      <c r="G74" s="13">
        <v>0</v>
      </c>
      <c r="H74" s="13">
        <f t="shared" si="21"/>
        <v>9000</v>
      </c>
      <c r="I74" s="13">
        <f t="shared" si="21"/>
        <v>0</v>
      </c>
    </row>
    <row r="75" spans="1:9" x14ac:dyDescent="0.25">
      <c r="A75" s="2" t="s">
        <v>15</v>
      </c>
      <c r="D75" s="21">
        <v>50299030</v>
      </c>
      <c r="E75" s="13">
        <v>200000</v>
      </c>
      <c r="F75" s="13">
        <v>0</v>
      </c>
      <c r="G75" s="13">
        <v>0</v>
      </c>
      <c r="H75" s="13">
        <f t="shared" si="21"/>
        <v>200000</v>
      </c>
      <c r="I75" s="13">
        <f t="shared" si="21"/>
        <v>0</v>
      </c>
    </row>
    <row r="76" spans="1:9" x14ac:dyDescent="0.25">
      <c r="D76" s="21"/>
    </row>
    <row r="77" spans="1:9" s="18" customFormat="1" x14ac:dyDescent="0.25">
      <c r="A77" s="18" t="s">
        <v>14</v>
      </c>
      <c r="D77" s="19" t="s">
        <v>1</v>
      </c>
      <c r="E77" s="20">
        <f>+E78</f>
        <v>105000</v>
      </c>
      <c r="F77" s="20">
        <f t="shared" ref="F77:I77" si="22">+F78</f>
        <v>0</v>
      </c>
      <c r="G77" s="20">
        <f t="shared" si="22"/>
        <v>0</v>
      </c>
      <c r="H77" s="20">
        <f t="shared" si="22"/>
        <v>105000</v>
      </c>
      <c r="I77" s="20">
        <f t="shared" si="22"/>
        <v>0</v>
      </c>
    </row>
    <row r="78" spans="1:9" x14ac:dyDescent="0.25">
      <c r="A78" s="2" t="s">
        <v>15</v>
      </c>
      <c r="D78" s="21">
        <v>50299030</v>
      </c>
      <c r="E78" s="13">
        <v>105000</v>
      </c>
      <c r="F78" s="13">
        <v>0</v>
      </c>
      <c r="G78" s="13">
        <v>0</v>
      </c>
      <c r="H78" s="13">
        <f>E78-F78</f>
        <v>105000</v>
      </c>
      <c r="I78" s="13">
        <f>F78-G78</f>
        <v>0</v>
      </c>
    </row>
    <row r="79" spans="1:9" x14ac:dyDescent="0.25">
      <c r="D79" s="21"/>
    </row>
    <row r="80" spans="1:9" s="18" customFormat="1" x14ac:dyDescent="0.25">
      <c r="A80" s="18" t="s">
        <v>16</v>
      </c>
      <c r="D80" s="19" t="s">
        <v>1</v>
      </c>
      <c r="E80" s="20">
        <f>+E81</f>
        <v>432000</v>
      </c>
      <c r="F80" s="20">
        <f t="shared" ref="F80:H80" si="23">+F81</f>
        <v>0</v>
      </c>
      <c r="G80" s="20">
        <f t="shared" si="23"/>
        <v>0</v>
      </c>
      <c r="H80" s="20">
        <f t="shared" si="23"/>
        <v>432000</v>
      </c>
      <c r="I80" s="20">
        <f>F80-G80</f>
        <v>0</v>
      </c>
    </row>
    <row r="81" spans="1:9" x14ac:dyDescent="0.25">
      <c r="A81" s="2" t="s">
        <v>17</v>
      </c>
      <c r="D81" s="21">
        <v>50202010</v>
      </c>
      <c r="E81" s="13">
        <v>432000</v>
      </c>
      <c r="F81" s="13">
        <v>0</v>
      </c>
      <c r="G81" s="13">
        <v>0</v>
      </c>
      <c r="H81" s="13">
        <f>E81-F81</f>
        <v>432000</v>
      </c>
      <c r="I81" s="13">
        <f>F81-G81</f>
        <v>0</v>
      </c>
    </row>
    <row r="82" spans="1:9" x14ac:dyDescent="0.25">
      <c r="D82" s="21"/>
    </row>
    <row r="83" spans="1:9" s="18" customFormat="1" x14ac:dyDescent="0.25">
      <c r="A83" s="18" t="s">
        <v>18</v>
      </c>
      <c r="D83" s="19" t="s">
        <v>1</v>
      </c>
      <c r="E83" s="20">
        <f>+E84</f>
        <v>317900</v>
      </c>
      <c r="F83" s="20">
        <f t="shared" ref="F83:I83" si="24">+F84</f>
        <v>0</v>
      </c>
      <c r="G83" s="20">
        <f t="shared" si="24"/>
        <v>0</v>
      </c>
      <c r="H83" s="20">
        <f t="shared" si="24"/>
        <v>317900</v>
      </c>
      <c r="I83" s="20">
        <f t="shared" si="24"/>
        <v>0</v>
      </c>
    </row>
    <row r="84" spans="1:9" x14ac:dyDescent="0.25">
      <c r="A84" s="2" t="s">
        <v>17</v>
      </c>
      <c r="D84" s="21">
        <v>50202010</v>
      </c>
      <c r="E84" s="13">
        <v>317900</v>
      </c>
      <c r="F84" s="13">
        <v>0</v>
      </c>
      <c r="G84" s="13">
        <v>0</v>
      </c>
      <c r="H84" s="13">
        <f>E84-F84</f>
        <v>317900</v>
      </c>
      <c r="I84" s="13">
        <f>F84-G84</f>
        <v>0</v>
      </c>
    </row>
    <row r="86" spans="1:9" s="18" customFormat="1" x14ac:dyDescent="0.25">
      <c r="A86" s="18" t="s">
        <v>57</v>
      </c>
      <c r="D86" s="19" t="s">
        <v>1</v>
      </c>
      <c r="E86" s="20">
        <f>+E87</f>
        <v>2212000</v>
      </c>
      <c r="F86" s="20">
        <f t="shared" ref="F86:I86" si="25">+F87</f>
        <v>1212000</v>
      </c>
      <c r="G86" s="20">
        <f t="shared" si="25"/>
        <v>1167787</v>
      </c>
      <c r="H86" s="20">
        <f t="shared" si="25"/>
        <v>1000000</v>
      </c>
      <c r="I86" s="20">
        <f t="shared" si="25"/>
        <v>44213</v>
      </c>
    </row>
    <row r="87" spans="1:9" x14ac:dyDescent="0.25">
      <c r="A87" s="2" t="s">
        <v>19</v>
      </c>
      <c r="D87" s="21">
        <v>50202010</v>
      </c>
      <c r="E87" s="13">
        <f>1212000+1000000</f>
        <v>2212000</v>
      </c>
      <c r="F87" s="13">
        <v>1212000</v>
      </c>
      <c r="G87" s="13">
        <v>1167787</v>
      </c>
      <c r="H87" s="13">
        <f t="shared" ref="H87:I106" si="26">E87-F87</f>
        <v>1000000</v>
      </c>
      <c r="I87" s="13">
        <f t="shared" si="26"/>
        <v>44213</v>
      </c>
    </row>
    <row r="88" spans="1:9" x14ac:dyDescent="0.25">
      <c r="D88" s="21"/>
    </row>
    <row r="89" spans="1:9" s="18" customFormat="1" x14ac:dyDescent="0.25">
      <c r="A89" s="18" t="s">
        <v>59</v>
      </c>
      <c r="D89" s="19" t="s">
        <v>1</v>
      </c>
      <c r="E89" s="20">
        <f>+E90</f>
        <v>3000000</v>
      </c>
      <c r="F89" s="20">
        <f t="shared" ref="F89:I89" si="27">+F90</f>
        <v>0</v>
      </c>
      <c r="G89" s="20">
        <f t="shared" si="27"/>
        <v>0</v>
      </c>
      <c r="H89" s="20">
        <f t="shared" si="27"/>
        <v>3000000</v>
      </c>
      <c r="I89" s="20">
        <f t="shared" si="27"/>
        <v>0</v>
      </c>
    </row>
    <row r="90" spans="1:9" x14ac:dyDescent="0.25">
      <c r="A90" s="2" t="s">
        <v>35</v>
      </c>
      <c r="D90" s="21">
        <v>50203110</v>
      </c>
      <c r="E90" s="13">
        <v>3000000</v>
      </c>
      <c r="F90" s="13">
        <v>0</v>
      </c>
      <c r="G90" s="13">
        <v>0</v>
      </c>
      <c r="H90" s="13">
        <f>E90-F90</f>
        <v>3000000</v>
      </c>
      <c r="I90" s="13">
        <f>F90-G90</f>
        <v>0</v>
      </c>
    </row>
    <row r="91" spans="1:9" x14ac:dyDescent="0.25">
      <c r="D91" s="21"/>
    </row>
    <row r="92" spans="1:9" s="18" customFormat="1" x14ac:dyDescent="0.25">
      <c r="A92" s="18" t="s">
        <v>60</v>
      </c>
      <c r="D92" s="19" t="s">
        <v>1</v>
      </c>
      <c r="E92" s="20">
        <f>+E93</f>
        <v>500000</v>
      </c>
      <c r="F92" s="20">
        <f t="shared" ref="F92:I92" si="28">+F93</f>
        <v>0</v>
      </c>
      <c r="G92" s="20">
        <f t="shared" si="28"/>
        <v>0</v>
      </c>
      <c r="H92" s="20">
        <f t="shared" si="28"/>
        <v>500000</v>
      </c>
      <c r="I92" s="20">
        <f t="shared" si="28"/>
        <v>0</v>
      </c>
    </row>
    <row r="93" spans="1:9" x14ac:dyDescent="0.25">
      <c r="A93" s="2" t="s">
        <v>33</v>
      </c>
      <c r="D93" s="21">
        <v>50211990</v>
      </c>
      <c r="E93" s="13">
        <v>500000</v>
      </c>
      <c r="F93" s="13">
        <v>0</v>
      </c>
      <c r="G93" s="13">
        <v>0</v>
      </c>
      <c r="H93" s="13">
        <f t="shared" si="26"/>
        <v>500000</v>
      </c>
      <c r="I93" s="13">
        <f t="shared" si="26"/>
        <v>0</v>
      </c>
    </row>
    <row r="95" spans="1:9" s="18" customFormat="1" x14ac:dyDescent="0.25">
      <c r="A95" s="18" t="s">
        <v>61</v>
      </c>
      <c r="D95" s="19">
        <v>300</v>
      </c>
      <c r="E95" s="20">
        <f>SUM(E97:E106)</f>
        <v>12800000</v>
      </c>
      <c r="F95" s="20">
        <f t="shared" ref="F95:I95" si="29">SUM(F97:F106)</f>
        <v>0</v>
      </c>
      <c r="G95" s="20">
        <f t="shared" si="29"/>
        <v>0</v>
      </c>
      <c r="H95" s="20">
        <f t="shared" si="29"/>
        <v>12800000</v>
      </c>
      <c r="I95" s="20">
        <f t="shared" si="29"/>
        <v>0</v>
      </c>
    </row>
    <row r="96" spans="1:9" x14ac:dyDescent="0.25">
      <c r="C96" s="2" t="s">
        <v>62</v>
      </c>
      <c r="D96" s="23">
        <v>10704020</v>
      </c>
    </row>
    <row r="97" spans="1:9" x14ac:dyDescent="0.25">
      <c r="A97" s="2" t="s">
        <v>36</v>
      </c>
      <c r="D97" s="21" t="s">
        <v>1</v>
      </c>
      <c r="E97" s="13">
        <v>3000000</v>
      </c>
      <c r="F97" s="13">
        <v>0</v>
      </c>
      <c r="G97" s="13">
        <v>0</v>
      </c>
      <c r="H97" s="13">
        <f t="shared" si="26"/>
        <v>3000000</v>
      </c>
      <c r="I97" s="13">
        <f t="shared" si="26"/>
        <v>0</v>
      </c>
    </row>
    <row r="98" spans="1:9" x14ac:dyDescent="0.25">
      <c r="A98" s="2" t="s">
        <v>37</v>
      </c>
      <c r="D98" s="21" t="s">
        <v>1</v>
      </c>
      <c r="E98" s="13">
        <v>1500000</v>
      </c>
      <c r="F98" s="13">
        <v>0</v>
      </c>
      <c r="G98" s="13">
        <v>0</v>
      </c>
      <c r="H98" s="13">
        <f t="shared" si="26"/>
        <v>1500000</v>
      </c>
      <c r="I98" s="13">
        <f t="shared" si="26"/>
        <v>0</v>
      </c>
    </row>
    <row r="99" spans="1:9" x14ac:dyDescent="0.25">
      <c r="A99" s="2" t="s">
        <v>38</v>
      </c>
      <c r="D99" s="21" t="s">
        <v>1</v>
      </c>
      <c r="E99" s="13">
        <v>1000000</v>
      </c>
      <c r="F99" s="13">
        <v>0</v>
      </c>
      <c r="G99" s="13">
        <v>0</v>
      </c>
      <c r="H99" s="13">
        <f t="shared" si="26"/>
        <v>1000000</v>
      </c>
      <c r="I99" s="13">
        <f t="shared" si="26"/>
        <v>0</v>
      </c>
    </row>
    <row r="100" spans="1:9" x14ac:dyDescent="0.25">
      <c r="A100" s="2" t="s">
        <v>39</v>
      </c>
      <c r="D100" s="21" t="s">
        <v>1</v>
      </c>
      <c r="E100" s="13">
        <v>3000000</v>
      </c>
      <c r="F100" s="13">
        <v>0</v>
      </c>
      <c r="G100" s="13">
        <v>0</v>
      </c>
      <c r="H100" s="13">
        <f t="shared" si="26"/>
        <v>3000000</v>
      </c>
      <c r="I100" s="13">
        <f t="shared" si="26"/>
        <v>0</v>
      </c>
    </row>
    <row r="101" spans="1:9" x14ac:dyDescent="0.25">
      <c r="A101" s="2" t="s">
        <v>89</v>
      </c>
      <c r="E101" s="13">
        <v>750000</v>
      </c>
      <c r="H101" s="13">
        <f t="shared" si="26"/>
        <v>750000</v>
      </c>
    </row>
    <row r="102" spans="1:9" x14ac:dyDescent="0.25">
      <c r="A102" s="2" t="s">
        <v>90</v>
      </c>
      <c r="E102" s="13">
        <v>750000</v>
      </c>
      <c r="H102" s="13">
        <f t="shared" si="26"/>
        <v>750000</v>
      </c>
    </row>
    <row r="103" spans="1:9" x14ac:dyDescent="0.25">
      <c r="A103" s="2" t="s">
        <v>91</v>
      </c>
      <c r="E103" s="13">
        <v>2000000</v>
      </c>
      <c r="H103" s="13">
        <f t="shared" si="26"/>
        <v>2000000</v>
      </c>
    </row>
    <row r="104" spans="1:9" x14ac:dyDescent="0.25">
      <c r="C104" s="2" t="s">
        <v>92</v>
      </c>
    </row>
    <row r="105" spans="1:9" x14ac:dyDescent="0.25">
      <c r="A105" s="2" t="s">
        <v>93</v>
      </c>
      <c r="E105" s="13">
        <v>500000</v>
      </c>
      <c r="H105" s="13">
        <f t="shared" si="26"/>
        <v>500000</v>
      </c>
    </row>
    <row r="106" spans="1:9" x14ac:dyDescent="0.25">
      <c r="A106" s="2" t="s">
        <v>94</v>
      </c>
      <c r="E106" s="13">
        <v>300000</v>
      </c>
      <c r="H106" s="13">
        <f t="shared" si="26"/>
        <v>300000</v>
      </c>
    </row>
    <row r="110" spans="1:9" x14ac:dyDescent="0.25">
      <c r="A110" s="24" t="s">
        <v>85</v>
      </c>
      <c r="C110" s="25" t="s">
        <v>86</v>
      </c>
      <c r="D110" s="13"/>
      <c r="G110" s="15" t="s">
        <v>84</v>
      </c>
    </row>
    <row r="111" spans="1:9" x14ac:dyDescent="0.25">
      <c r="C111" s="12"/>
      <c r="D111" s="13"/>
    </row>
    <row r="112" spans="1:9" x14ac:dyDescent="0.25">
      <c r="C112" s="12"/>
      <c r="D112" s="13"/>
    </row>
    <row r="113" spans="1:9" x14ac:dyDescent="0.25">
      <c r="C113" s="12"/>
      <c r="D113" s="13"/>
      <c r="F113" s="26"/>
    </row>
    <row r="114" spans="1:9" x14ac:dyDescent="0.25">
      <c r="C114" s="2" t="s">
        <v>87</v>
      </c>
      <c r="D114" s="65" t="s">
        <v>81</v>
      </c>
      <c r="E114" s="65"/>
      <c r="F114" s="26"/>
      <c r="G114" s="26"/>
      <c r="H114" s="65" t="s">
        <v>63</v>
      </c>
      <c r="I114" s="65"/>
    </row>
    <row r="115" spans="1:9" x14ac:dyDescent="0.25">
      <c r="A115" s="2" t="s">
        <v>80</v>
      </c>
      <c r="C115" s="2" t="s">
        <v>88</v>
      </c>
      <c r="D115" s="66" t="s">
        <v>82</v>
      </c>
      <c r="E115" s="66"/>
      <c r="G115" s="26"/>
      <c r="H115" s="65" t="s">
        <v>83</v>
      </c>
      <c r="I115" s="65"/>
    </row>
    <row r="145" spans="2:13" x14ac:dyDescent="0.25">
      <c r="B145" s="2" t="s">
        <v>71</v>
      </c>
      <c r="C145" s="23"/>
      <c r="D145" s="2"/>
      <c r="J145" s="13"/>
      <c r="K145" s="13"/>
      <c r="L145" s="13"/>
      <c r="M145" s="13"/>
    </row>
    <row r="146" spans="2:13" ht="12.75" customHeight="1" x14ac:dyDescent="0.25">
      <c r="B146" s="27"/>
      <c r="C146" s="28"/>
      <c r="D146" s="29"/>
      <c r="E146" s="30"/>
      <c r="F146" s="31"/>
      <c r="G146" s="32"/>
      <c r="H146" s="59" t="s">
        <v>69</v>
      </c>
      <c r="I146" s="61" t="s">
        <v>70</v>
      </c>
    </row>
    <row r="147" spans="2:13" x14ac:dyDescent="0.25">
      <c r="B147" s="33"/>
      <c r="C147" s="34"/>
      <c r="D147" s="35"/>
      <c r="E147" s="36" t="s">
        <v>66</v>
      </c>
      <c r="F147" s="37" t="s">
        <v>67</v>
      </c>
      <c r="G147" s="38" t="s">
        <v>68</v>
      </c>
      <c r="H147" s="60"/>
      <c r="I147" s="62"/>
    </row>
    <row r="148" spans="2:13" x14ac:dyDescent="0.25">
      <c r="B148" s="33"/>
      <c r="C148" s="39"/>
      <c r="D148" s="35"/>
      <c r="E148" s="40"/>
      <c r="F148" s="41"/>
      <c r="G148" s="39"/>
      <c r="H148" s="42"/>
      <c r="I148" s="43"/>
    </row>
    <row r="149" spans="2:13" x14ac:dyDescent="0.25">
      <c r="B149" s="33" t="s">
        <v>72</v>
      </c>
      <c r="C149" s="39"/>
      <c r="D149" s="35"/>
      <c r="E149" s="7">
        <v>35000000</v>
      </c>
      <c r="F149" s="8">
        <f>+F16</f>
        <v>7752278</v>
      </c>
      <c r="G149" s="8">
        <f>+G16</f>
        <v>5294537.3600000003</v>
      </c>
      <c r="H149" s="8">
        <f>+H16-H151</f>
        <v>27247722</v>
      </c>
      <c r="I149" s="8">
        <f>+I16</f>
        <v>2457740.64</v>
      </c>
    </row>
    <row r="150" spans="2:13" x14ac:dyDescent="0.25">
      <c r="B150" s="33" t="s">
        <v>73</v>
      </c>
      <c r="C150" s="39"/>
      <c r="D150" s="35"/>
      <c r="E150" s="7">
        <v>0</v>
      </c>
      <c r="F150" s="8">
        <v>0</v>
      </c>
      <c r="G150" s="9">
        <v>0</v>
      </c>
      <c r="H150" s="8">
        <v>0</v>
      </c>
      <c r="I150" s="10">
        <v>0</v>
      </c>
    </row>
    <row r="151" spans="2:13" x14ac:dyDescent="0.25">
      <c r="B151" s="33" t="s">
        <v>74</v>
      </c>
      <c r="C151" s="39"/>
      <c r="D151" s="35"/>
      <c r="E151" s="7">
        <v>6687370</v>
      </c>
      <c r="F151" s="8"/>
      <c r="G151" s="9"/>
      <c r="H151" s="8">
        <v>6687370</v>
      </c>
      <c r="I151" s="10"/>
    </row>
    <row r="152" spans="2:13" x14ac:dyDescent="0.25">
      <c r="B152" s="33" t="s">
        <v>75</v>
      </c>
      <c r="C152" s="39"/>
      <c r="D152" s="35"/>
      <c r="E152" s="7"/>
      <c r="F152" s="8"/>
      <c r="G152" s="9"/>
      <c r="H152" s="8"/>
      <c r="I152" s="10"/>
    </row>
    <row r="153" spans="2:13" x14ac:dyDescent="0.25">
      <c r="B153" s="33" t="s">
        <v>76</v>
      </c>
      <c r="C153" s="39"/>
      <c r="D153" s="35"/>
      <c r="E153" s="7"/>
      <c r="F153" s="8"/>
      <c r="G153" s="9"/>
      <c r="H153" s="8"/>
      <c r="I153" s="10"/>
    </row>
    <row r="154" spans="2:13" x14ac:dyDescent="0.25">
      <c r="B154" s="33" t="s">
        <v>77</v>
      </c>
      <c r="C154" s="39"/>
      <c r="D154" s="35"/>
      <c r="E154" s="7"/>
      <c r="F154" s="8"/>
      <c r="G154" s="9"/>
      <c r="H154" s="8"/>
      <c r="I154" s="10"/>
    </row>
    <row r="155" spans="2:13" x14ac:dyDescent="0.25">
      <c r="B155" s="33"/>
      <c r="C155" s="39"/>
      <c r="D155" s="35"/>
      <c r="E155" s="7"/>
      <c r="F155" s="8"/>
      <c r="G155" s="9"/>
      <c r="H155" s="8"/>
      <c r="I155" s="44"/>
    </row>
    <row r="156" spans="2:13" x14ac:dyDescent="0.25">
      <c r="B156" s="33" t="s">
        <v>78</v>
      </c>
      <c r="C156" s="39"/>
      <c r="D156" s="35"/>
      <c r="E156" s="7"/>
      <c r="F156" s="8"/>
      <c r="G156" s="9"/>
      <c r="H156" s="8"/>
      <c r="I156" s="7"/>
    </row>
    <row r="157" spans="2:13" x14ac:dyDescent="0.25">
      <c r="B157" s="33"/>
      <c r="C157" s="39"/>
      <c r="D157" s="35"/>
      <c r="E157" s="7"/>
      <c r="F157" s="8"/>
      <c r="G157" s="9"/>
      <c r="H157" s="8"/>
      <c r="I157" s="10"/>
    </row>
    <row r="158" spans="2:13" ht="13.5" thickBot="1" x14ac:dyDescent="0.3">
      <c r="B158" s="33"/>
      <c r="C158" s="39"/>
      <c r="D158" s="35"/>
      <c r="E158" s="45">
        <f>SUM(E149:E157)</f>
        <v>41687370</v>
      </c>
      <c r="F158" s="46">
        <f>SUM(F149:F157)</f>
        <v>7752278</v>
      </c>
      <c r="G158" s="47">
        <f>SUM(G149:G157)</f>
        <v>5294537.3600000003</v>
      </c>
      <c r="H158" s="48">
        <f t="shared" ref="H158" si="30">SUM(H149:H157)</f>
        <v>33935092</v>
      </c>
      <c r="I158" s="46">
        <f>SUM(I149:I157)</f>
        <v>2457740.64</v>
      </c>
      <c r="J158" s="33"/>
    </row>
    <row r="159" spans="2:13" ht="13.5" thickTop="1" x14ac:dyDescent="0.25">
      <c r="B159" s="33"/>
      <c r="C159" s="39"/>
      <c r="D159" s="35"/>
      <c r="E159" s="7"/>
      <c r="F159" s="8"/>
      <c r="G159" s="9"/>
      <c r="H159" s="8"/>
      <c r="I159" s="7"/>
    </row>
    <row r="160" spans="2:13" x14ac:dyDescent="0.25">
      <c r="B160" s="33"/>
      <c r="C160" s="39"/>
      <c r="D160" s="35"/>
      <c r="E160" s="7">
        <f>+E14</f>
        <v>41687370</v>
      </c>
      <c r="F160" s="7">
        <f>+F14</f>
        <v>7752278</v>
      </c>
      <c r="G160" s="7">
        <f>+G14</f>
        <v>5294537.3600000003</v>
      </c>
      <c r="H160" s="7">
        <f>+H14</f>
        <v>33935092</v>
      </c>
      <c r="I160" s="7">
        <f>+I14</f>
        <v>2457740.64</v>
      </c>
    </row>
    <row r="161" spans="2:9" x14ac:dyDescent="0.25">
      <c r="B161" s="33"/>
      <c r="C161" s="39"/>
      <c r="D161" s="35"/>
      <c r="E161" s="44"/>
      <c r="F161" s="49"/>
      <c r="G161" s="50"/>
      <c r="H161" s="8"/>
      <c r="I161" s="44"/>
    </row>
    <row r="162" spans="2:9" ht="13.5" thickBot="1" x14ac:dyDescent="0.3">
      <c r="B162" s="51" t="s">
        <v>79</v>
      </c>
      <c r="C162" s="52"/>
      <c r="D162" s="53"/>
      <c r="E162" s="54">
        <f>+E158-E160</f>
        <v>0</v>
      </c>
      <c r="F162" s="55">
        <f t="shared" ref="F162:I162" si="31">+F158-F160</f>
        <v>0</v>
      </c>
      <c r="G162" s="55">
        <f t="shared" si="31"/>
        <v>0</v>
      </c>
      <c r="H162" s="55">
        <f t="shared" si="31"/>
        <v>0</v>
      </c>
      <c r="I162" s="55">
        <f t="shared" si="31"/>
        <v>0</v>
      </c>
    </row>
    <row r="163" spans="2:9" ht="13.5" thickTop="1" x14ac:dyDescent="0.25">
      <c r="H163" s="2"/>
      <c r="I163" s="2"/>
    </row>
  </sheetData>
  <sheetProtection sheet="1" objects="1" scenarios="1"/>
  <mergeCells count="15">
    <mergeCell ref="H146:H147"/>
    <mergeCell ref="I146:I147"/>
    <mergeCell ref="H11:H12"/>
    <mergeCell ref="I11:I12"/>
    <mergeCell ref="A12:C12"/>
    <mergeCell ref="D114:E114"/>
    <mergeCell ref="H114:I114"/>
    <mergeCell ref="D115:E115"/>
    <mergeCell ref="H115:I115"/>
    <mergeCell ref="A8:I8"/>
    <mergeCell ref="A2:I2"/>
    <mergeCell ref="A3:I3"/>
    <mergeCell ref="A4:I4"/>
    <mergeCell ref="A6:I6"/>
    <mergeCell ref="A7:I7"/>
  </mergeCells>
  <pageMargins left="0.70866141732283472" right="0.9055118110236221" top="0.78740157480314965" bottom="0.74803149606299213" header="0.31496062992125984" footer="0.31496062992125984"/>
  <pageSetup paperSize="9" orientation="landscape" r:id="rId1"/>
  <headerFooter>
    <oddFooter>&amp;C&amp;9Page &amp;P of 5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print</vt:lpstr>
      <vt:lpstr>print!Print_Titles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PB-092</dc:creator>
  <cp:lastModifiedBy>PB-092</cp:lastModifiedBy>
  <cp:lastPrinted>2019-04-17T00:33:02Z</cp:lastPrinted>
  <dcterms:created xsi:type="dcterms:W3CDTF">2019-03-12T05:34:44Z</dcterms:created>
  <dcterms:modified xsi:type="dcterms:W3CDTF">2019-04-24T05:55:56Z</dcterms:modified>
</cp:coreProperties>
</file>